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archeryHP\information\"/>
    </mc:Choice>
  </mc:AlternateContent>
  <xr:revisionPtr revIDLastSave="0" documentId="8_{38B048E3-170D-4354-B638-E98DB4879846}" xr6:coauthVersionLast="47" xr6:coauthVersionMax="47" xr10:uidLastSave="{00000000-0000-0000-0000-000000000000}"/>
  <workbookProtection workbookAlgorithmName="SHA-512" workbookHashValue="hp91Aqu5zvjUazdeavyaNQfHVTuW+4GZbyU74sNfgAKlxe2liAScTEI/ITKm/Z7MeSzw88cZC0N+nedEWGkQZg==" workbookSaltValue="gjiUNO1L/mX+NV/veNlgmw==" workbookSpinCount="100000" lockStructure="1"/>
  <bookViews>
    <workbookView xWindow="-108" yWindow="-108" windowWidth="23256" windowHeight="12456" tabRatio="917" activeTab="1" xr2:uid="{00000000-000D-0000-FFFF-FFFF00000000}"/>
  </bookViews>
  <sheets>
    <sheet name="入力確認リスト" sheetId="23" r:id="rId1"/>
    <sheet name="会員1" sheetId="1" r:id="rId2"/>
    <sheet name="会員2" sheetId="4" r:id="rId3"/>
    <sheet name="会員3" sheetId="5" r:id="rId4"/>
    <sheet name="会員4" sheetId="6" r:id="rId5"/>
    <sheet name="会員5" sheetId="7" r:id="rId6"/>
    <sheet name="会員6" sheetId="8" r:id="rId7"/>
    <sheet name="会員7" sheetId="9" r:id="rId8"/>
    <sheet name="会員8" sheetId="10" r:id="rId9"/>
    <sheet name="会員9" sheetId="11" r:id="rId10"/>
    <sheet name="会員10" sheetId="12" r:id="rId11"/>
    <sheet name="会員11" sheetId="13" r:id="rId12"/>
    <sheet name="会員12" sheetId="14" r:id="rId13"/>
    <sheet name="会員13" sheetId="15" r:id="rId14"/>
    <sheet name="会員14" sheetId="16" r:id="rId15"/>
    <sheet name="会員15" sheetId="17" r:id="rId16"/>
    <sheet name="会員16" sheetId="18" r:id="rId17"/>
    <sheet name="会員17" sheetId="19" r:id="rId18"/>
    <sheet name="会員18" sheetId="20" r:id="rId19"/>
    <sheet name="会員19" sheetId="21" r:id="rId20"/>
    <sheet name="会員20" sheetId="22" r:id="rId21"/>
    <sheet name="印刷用登録用紙" sheetId="3" r:id="rId22"/>
    <sheet name="事務局整理用" sheetId="2" r:id="rId23"/>
  </sheets>
  <definedNames>
    <definedName name="_xlnm.Print_Area" localSheetId="21">印刷用登録用紙!$A$1:$E$36</definedName>
    <definedName name="_xlnm.Print_Area" localSheetId="0">入力確認リスト!$B$1:$H$22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C5" i="22"/>
  <c r="C5" i="21"/>
  <c r="C5" i="20"/>
  <c r="C5" i="19"/>
  <c r="C5" i="18"/>
  <c r="C5" i="17"/>
  <c r="C5" i="16"/>
  <c r="C5" i="15"/>
  <c r="C5" i="14"/>
  <c r="C5" i="13"/>
  <c r="C5" i="10"/>
  <c r="C5" i="12"/>
  <c r="C5" i="11"/>
  <c r="C5" i="9"/>
  <c r="C5" i="8"/>
  <c r="C5" i="7"/>
  <c r="C5" i="5"/>
  <c r="C5" i="6"/>
  <c r="C5" i="4"/>
  <c r="C5" i="1" l="1"/>
  <c r="AF19" i="2"/>
  <c r="AF18" i="2"/>
  <c r="AF17" i="2" l="1"/>
  <c r="AF16" i="2"/>
  <c r="AF15" i="2"/>
  <c r="AF14" i="2"/>
  <c r="AF13" i="2"/>
  <c r="AF12" i="2"/>
  <c r="AF11" i="2"/>
  <c r="AF10" i="2"/>
  <c r="AF9" i="2"/>
  <c r="AF8" i="2"/>
  <c r="AF7" i="2"/>
  <c r="AF6" i="2"/>
  <c r="AF5" i="2"/>
  <c r="AF3" i="2"/>
  <c r="AF4" i="2"/>
  <c r="AF2" i="2"/>
  <c r="L13" i="2" l="1"/>
  <c r="W2" i="2"/>
  <c r="Q21" i="2" l="1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W21" i="2" l="1"/>
  <c r="V21" i="2"/>
  <c r="U21" i="2"/>
  <c r="S21" i="2"/>
  <c r="R21" i="2"/>
  <c r="X21" i="2" s="1"/>
  <c r="P21" i="2"/>
  <c r="O21" i="2"/>
  <c r="N21" i="2"/>
  <c r="M21" i="2"/>
  <c r="L21" i="2"/>
  <c r="K21" i="2"/>
  <c r="J21" i="2"/>
  <c r="I21" i="2"/>
  <c r="H21" i="2"/>
  <c r="G21" i="2"/>
  <c r="C21" i="23" s="1"/>
  <c r="B21" i="23" s="1"/>
  <c r="F21" i="23" s="1"/>
  <c r="G21" i="23" s="1"/>
  <c r="F21" i="2"/>
  <c r="C21" i="2"/>
  <c r="D21" i="23" s="1"/>
  <c r="E21" i="23" s="1"/>
  <c r="W20" i="2"/>
  <c r="V20" i="2"/>
  <c r="U20" i="2"/>
  <c r="S20" i="2"/>
  <c r="R20" i="2"/>
  <c r="X20" i="2" s="1"/>
  <c r="P20" i="2"/>
  <c r="O20" i="2"/>
  <c r="N20" i="2"/>
  <c r="M20" i="2"/>
  <c r="L20" i="2"/>
  <c r="K20" i="2"/>
  <c r="J20" i="2"/>
  <c r="I20" i="2"/>
  <c r="H20" i="2"/>
  <c r="G20" i="2"/>
  <c r="C20" i="23" s="1"/>
  <c r="B20" i="23" s="1"/>
  <c r="F20" i="23" s="1"/>
  <c r="G20" i="23" s="1"/>
  <c r="F20" i="2"/>
  <c r="C20" i="2"/>
  <c r="D20" i="23" s="1"/>
  <c r="E20" i="23" s="1"/>
  <c r="W19" i="2"/>
  <c r="V19" i="2"/>
  <c r="U19" i="2"/>
  <c r="S19" i="2"/>
  <c r="R19" i="2"/>
  <c r="X19" i="2" s="1"/>
  <c r="P19" i="2"/>
  <c r="O19" i="2"/>
  <c r="N19" i="2"/>
  <c r="M19" i="2"/>
  <c r="L19" i="2"/>
  <c r="K19" i="2"/>
  <c r="J19" i="2"/>
  <c r="I19" i="2"/>
  <c r="H19" i="2"/>
  <c r="G19" i="2"/>
  <c r="C19" i="23" s="1"/>
  <c r="B19" i="23" s="1"/>
  <c r="F19" i="23" s="1"/>
  <c r="G19" i="23" s="1"/>
  <c r="F19" i="2"/>
  <c r="C19" i="2"/>
  <c r="D19" i="23" s="1"/>
  <c r="E19" i="23" s="1"/>
  <c r="W18" i="2"/>
  <c r="V18" i="2"/>
  <c r="U18" i="2"/>
  <c r="S18" i="2"/>
  <c r="R18" i="2"/>
  <c r="X18" i="2" s="1"/>
  <c r="P18" i="2"/>
  <c r="O18" i="2"/>
  <c r="N18" i="2"/>
  <c r="M18" i="2"/>
  <c r="L18" i="2"/>
  <c r="K18" i="2"/>
  <c r="J18" i="2"/>
  <c r="I18" i="2"/>
  <c r="H18" i="2"/>
  <c r="G18" i="2"/>
  <c r="C18" i="23" s="1"/>
  <c r="B18" i="23" s="1"/>
  <c r="F18" i="23" s="1"/>
  <c r="G18" i="23" s="1"/>
  <c r="F18" i="2"/>
  <c r="C18" i="2"/>
  <c r="D18" i="23" s="1"/>
  <c r="E18" i="23" s="1"/>
  <c r="W17" i="2"/>
  <c r="V17" i="2"/>
  <c r="U17" i="2"/>
  <c r="S17" i="2"/>
  <c r="R17" i="2"/>
  <c r="X17" i="2" s="1"/>
  <c r="P17" i="2"/>
  <c r="O17" i="2"/>
  <c r="N17" i="2"/>
  <c r="M17" i="2"/>
  <c r="L17" i="2"/>
  <c r="K17" i="2"/>
  <c r="J17" i="2"/>
  <c r="I17" i="2"/>
  <c r="H17" i="2"/>
  <c r="G17" i="2"/>
  <c r="C17" i="23" s="1"/>
  <c r="B17" i="23" s="1"/>
  <c r="F17" i="23" s="1"/>
  <c r="G17" i="23" s="1"/>
  <c r="F17" i="2"/>
  <c r="C17" i="2"/>
  <c r="D17" i="23" s="1"/>
  <c r="E17" i="23" s="1"/>
  <c r="W16" i="2"/>
  <c r="V16" i="2"/>
  <c r="U16" i="2"/>
  <c r="S16" i="2"/>
  <c r="R16" i="2"/>
  <c r="X16" i="2" s="1"/>
  <c r="P16" i="2"/>
  <c r="O16" i="2"/>
  <c r="N16" i="2"/>
  <c r="M16" i="2"/>
  <c r="L16" i="2"/>
  <c r="K16" i="2"/>
  <c r="J16" i="2"/>
  <c r="I16" i="2"/>
  <c r="H16" i="2"/>
  <c r="G16" i="2"/>
  <c r="C16" i="23" s="1"/>
  <c r="B16" i="23" s="1"/>
  <c r="F16" i="23" s="1"/>
  <c r="G16" i="23" s="1"/>
  <c r="F16" i="2"/>
  <c r="C16" i="2"/>
  <c r="D16" i="23" s="1"/>
  <c r="E16" i="23" s="1"/>
  <c r="W15" i="2"/>
  <c r="V15" i="2"/>
  <c r="U15" i="2"/>
  <c r="S15" i="2"/>
  <c r="R15" i="2"/>
  <c r="X15" i="2" s="1"/>
  <c r="P15" i="2"/>
  <c r="O15" i="2"/>
  <c r="N15" i="2"/>
  <c r="M15" i="2"/>
  <c r="L15" i="2"/>
  <c r="K15" i="2"/>
  <c r="J15" i="2"/>
  <c r="I15" i="2"/>
  <c r="H15" i="2"/>
  <c r="G15" i="2"/>
  <c r="C15" i="23" s="1"/>
  <c r="B15" i="23" s="1"/>
  <c r="F15" i="23" s="1"/>
  <c r="G15" i="23" s="1"/>
  <c r="F15" i="2"/>
  <c r="C15" i="2"/>
  <c r="D15" i="23" s="1"/>
  <c r="E15" i="23" s="1"/>
  <c r="W14" i="2"/>
  <c r="V14" i="2"/>
  <c r="U14" i="2"/>
  <c r="S14" i="2"/>
  <c r="R14" i="2"/>
  <c r="X14" i="2" s="1"/>
  <c r="P14" i="2"/>
  <c r="O14" i="2"/>
  <c r="N14" i="2"/>
  <c r="M14" i="2"/>
  <c r="L14" i="2"/>
  <c r="K14" i="2"/>
  <c r="J14" i="2"/>
  <c r="I14" i="2"/>
  <c r="H14" i="2"/>
  <c r="G14" i="2"/>
  <c r="C14" i="23" s="1"/>
  <c r="B14" i="23" s="1"/>
  <c r="F14" i="23" s="1"/>
  <c r="G14" i="23" s="1"/>
  <c r="F14" i="2"/>
  <c r="C14" i="2"/>
  <c r="D14" i="23" s="1"/>
  <c r="E14" i="23" s="1"/>
  <c r="W13" i="2"/>
  <c r="V13" i="2"/>
  <c r="U13" i="2"/>
  <c r="S13" i="2"/>
  <c r="R13" i="2"/>
  <c r="X13" i="2" s="1"/>
  <c r="P13" i="2"/>
  <c r="O13" i="2"/>
  <c r="N13" i="2"/>
  <c r="M13" i="2"/>
  <c r="K13" i="2"/>
  <c r="J13" i="2"/>
  <c r="I13" i="2"/>
  <c r="H13" i="2"/>
  <c r="G13" i="2"/>
  <c r="C13" i="23" s="1"/>
  <c r="B13" i="23" s="1"/>
  <c r="F13" i="23" s="1"/>
  <c r="G13" i="23" s="1"/>
  <c r="F13" i="2"/>
  <c r="C13" i="2"/>
  <c r="D13" i="23" s="1"/>
  <c r="E13" i="23" s="1"/>
  <c r="W12" i="2"/>
  <c r="V12" i="2"/>
  <c r="U12" i="2"/>
  <c r="S12" i="2"/>
  <c r="R12" i="2"/>
  <c r="X12" i="2" s="1"/>
  <c r="P12" i="2"/>
  <c r="O12" i="2"/>
  <c r="N12" i="2"/>
  <c r="M12" i="2"/>
  <c r="L12" i="2"/>
  <c r="K12" i="2"/>
  <c r="J12" i="2"/>
  <c r="I12" i="2"/>
  <c r="H12" i="2"/>
  <c r="G12" i="2"/>
  <c r="C12" i="23" s="1"/>
  <c r="B12" i="23" s="1"/>
  <c r="F12" i="23" s="1"/>
  <c r="G12" i="23" s="1"/>
  <c r="F12" i="2"/>
  <c r="C12" i="2"/>
  <c r="D12" i="23" s="1"/>
  <c r="E12" i="23" s="1"/>
  <c r="H15" i="23" l="1"/>
  <c r="H20" i="23"/>
  <c r="H18" i="23"/>
  <c r="H21" i="23"/>
  <c r="H19" i="23"/>
  <c r="H17" i="23"/>
  <c r="H16" i="23"/>
  <c r="H14" i="23"/>
  <c r="H13" i="23"/>
  <c r="H12" i="23"/>
  <c r="C30" i="22"/>
  <c r="T21" i="2" s="1"/>
  <c r="Y21" i="2" s="1"/>
  <c r="C30" i="21"/>
  <c r="T20" i="2" s="1"/>
  <c r="Y20" i="2" s="1"/>
  <c r="C30" i="20"/>
  <c r="T19" i="2" s="1"/>
  <c r="Y19" i="2" s="1"/>
  <c r="C30" i="19"/>
  <c r="T18" i="2" s="1"/>
  <c r="Y18" i="2" s="1"/>
  <c r="C30" i="18"/>
  <c r="T17" i="2" s="1"/>
  <c r="Y17" i="2" s="1"/>
  <c r="C30" i="17"/>
  <c r="T16" i="2" s="1"/>
  <c r="Y16" i="2" s="1"/>
  <c r="C30" i="16"/>
  <c r="T15" i="2" s="1"/>
  <c r="Y15" i="2" s="1"/>
  <c r="C30" i="15"/>
  <c r="T14" i="2" s="1"/>
  <c r="Y14" i="2" s="1"/>
  <c r="C30" i="14"/>
  <c r="T13" i="2" s="1"/>
  <c r="Y13" i="2" s="1"/>
  <c r="C30" i="13"/>
  <c r="T12" i="2" s="1"/>
  <c r="Y12" i="2" s="1"/>
  <c r="W11" i="2"/>
  <c r="V11" i="2"/>
  <c r="U11" i="2"/>
  <c r="S11" i="2"/>
  <c r="R11" i="2"/>
  <c r="X11" i="2" s="1"/>
  <c r="P11" i="2"/>
  <c r="O11" i="2"/>
  <c r="N11" i="2"/>
  <c r="M11" i="2"/>
  <c r="L11" i="2"/>
  <c r="J11" i="2"/>
  <c r="I11" i="2"/>
  <c r="H11" i="2"/>
  <c r="G11" i="2"/>
  <c r="C11" i="23" s="1"/>
  <c r="B11" i="23" s="1"/>
  <c r="F11" i="23" s="1"/>
  <c r="G11" i="23" s="1"/>
  <c r="F11" i="2"/>
  <c r="C11" i="2"/>
  <c r="D11" i="23" s="1"/>
  <c r="E11" i="23" s="1"/>
  <c r="W10" i="2"/>
  <c r="V10" i="2"/>
  <c r="U10" i="2"/>
  <c r="S10" i="2"/>
  <c r="R10" i="2"/>
  <c r="X10" i="2" s="1"/>
  <c r="P10" i="2"/>
  <c r="O10" i="2"/>
  <c r="N10" i="2"/>
  <c r="M10" i="2"/>
  <c r="L10" i="2"/>
  <c r="K10" i="2"/>
  <c r="J10" i="2"/>
  <c r="I10" i="2"/>
  <c r="H10" i="2"/>
  <c r="G10" i="2"/>
  <c r="C10" i="23" s="1"/>
  <c r="B10" i="23" s="1"/>
  <c r="F10" i="23" s="1"/>
  <c r="G10" i="23" s="1"/>
  <c r="F10" i="2"/>
  <c r="C10" i="2"/>
  <c r="D10" i="23" s="1"/>
  <c r="E10" i="23" s="1"/>
  <c r="W9" i="2"/>
  <c r="V9" i="2"/>
  <c r="U9" i="2"/>
  <c r="S9" i="2"/>
  <c r="R9" i="2"/>
  <c r="X9" i="2" s="1"/>
  <c r="P9" i="2"/>
  <c r="O9" i="2"/>
  <c r="N9" i="2"/>
  <c r="M9" i="2"/>
  <c r="L9" i="2"/>
  <c r="K9" i="2"/>
  <c r="J9" i="2"/>
  <c r="I9" i="2"/>
  <c r="H9" i="2"/>
  <c r="G9" i="2"/>
  <c r="C9" i="23" s="1"/>
  <c r="B9" i="23" s="1"/>
  <c r="F9" i="23" s="1"/>
  <c r="G9" i="23" s="1"/>
  <c r="F9" i="2"/>
  <c r="C9" i="2"/>
  <c r="D9" i="23" s="1"/>
  <c r="E9" i="23" s="1"/>
  <c r="W8" i="2"/>
  <c r="V8" i="2"/>
  <c r="U8" i="2"/>
  <c r="S8" i="2"/>
  <c r="R8" i="2"/>
  <c r="X8" i="2" s="1"/>
  <c r="P8" i="2"/>
  <c r="O8" i="2"/>
  <c r="N8" i="2"/>
  <c r="M8" i="2"/>
  <c r="L8" i="2"/>
  <c r="K8" i="2"/>
  <c r="J8" i="2"/>
  <c r="I8" i="2"/>
  <c r="H8" i="2"/>
  <c r="G8" i="2"/>
  <c r="C8" i="23" s="1"/>
  <c r="B8" i="23" s="1"/>
  <c r="F8" i="23" s="1"/>
  <c r="G8" i="23" s="1"/>
  <c r="F8" i="2"/>
  <c r="C8" i="2"/>
  <c r="D8" i="23" s="1"/>
  <c r="E8" i="23" s="1"/>
  <c r="W7" i="2"/>
  <c r="V7" i="2"/>
  <c r="U7" i="2"/>
  <c r="S7" i="2"/>
  <c r="R7" i="2"/>
  <c r="X7" i="2" s="1"/>
  <c r="P7" i="2"/>
  <c r="O7" i="2"/>
  <c r="N7" i="2"/>
  <c r="M7" i="2"/>
  <c r="L7" i="2"/>
  <c r="K7" i="2"/>
  <c r="J7" i="2"/>
  <c r="I7" i="2"/>
  <c r="H7" i="2"/>
  <c r="G7" i="2"/>
  <c r="C7" i="23" s="1"/>
  <c r="B7" i="23" s="1"/>
  <c r="F7" i="23" s="1"/>
  <c r="G7" i="23" s="1"/>
  <c r="F7" i="2"/>
  <c r="C7" i="2"/>
  <c r="D7" i="23" s="1"/>
  <c r="E7" i="23" s="1"/>
  <c r="W6" i="2"/>
  <c r="V6" i="2"/>
  <c r="U6" i="2"/>
  <c r="S6" i="2"/>
  <c r="R6" i="2"/>
  <c r="X6" i="2" s="1"/>
  <c r="P6" i="2"/>
  <c r="O6" i="2"/>
  <c r="N6" i="2"/>
  <c r="M6" i="2"/>
  <c r="L6" i="2"/>
  <c r="K6" i="2"/>
  <c r="J6" i="2"/>
  <c r="I6" i="2"/>
  <c r="H6" i="2"/>
  <c r="G6" i="2"/>
  <c r="C6" i="23" s="1"/>
  <c r="B6" i="23" s="1"/>
  <c r="F6" i="2"/>
  <c r="C6" i="2"/>
  <c r="D6" i="23" s="1"/>
  <c r="E6" i="23" s="1"/>
  <c r="W5" i="2"/>
  <c r="V5" i="2"/>
  <c r="U5" i="2"/>
  <c r="S5" i="2"/>
  <c r="R5" i="2"/>
  <c r="X5" i="2" s="1"/>
  <c r="P5" i="2"/>
  <c r="O5" i="2"/>
  <c r="N5" i="2"/>
  <c r="M5" i="2"/>
  <c r="L5" i="2"/>
  <c r="K5" i="2"/>
  <c r="J5" i="2"/>
  <c r="I5" i="2"/>
  <c r="H5" i="2"/>
  <c r="G5" i="2"/>
  <c r="C5" i="23" s="1"/>
  <c r="B5" i="23" s="1"/>
  <c r="F5" i="2"/>
  <c r="C5" i="2"/>
  <c r="D5" i="23" s="1"/>
  <c r="E5" i="23" s="1"/>
  <c r="W4" i="2"/>
  <c r="V4" i="2"/>
  <c r="U4" i="2"/>
  <c r="S4" i="2"/>
  <c r="R4" i="2"/>
  <c r="X4" i="2" s="1"/>
  <c r="P4" i="2"/>
  <c r="O4" i="2"/>
  <c r="N4" i="2"/>
  <c r="M4" i="2"/>
  <c r="L4" i="2"/>
  <c r="K4" i="2"/>
  <c r="J4" i="2"/>
  <c r="I4" i="2"/>
  <c r="H4" i="2"/>
  <c r="G4" i="2"/>
  <c r="C4" i="23" s="1"/>
  <c r="F4" i="2"/>
  <c r="H9" i="23" l="1"/>
  <c r="H7" i="23"/>
  <c r="H11" i="23"/>
  <c r="H10" i="23"/>
  <c r="H8" i="23"/>
  <c r="C30" i="12"/>
  <c r="T11" i="2" s="1"/>
  <c r="Y11" i="2" s="1"/>
  <c r="C30" i="11"/>
  <c r="T10" i="2" s="1"/>
  <c r="Y10" i="2" s="1"/>
  <c r="C30" i="10"/>
  <c r="T9" i="2" s="1"/>
  <c r="Y9" i="2" s="1"/>
  <c r="C30" i="9"/>
  <c r="T8" i="2" s="1"/>
  <c r="Y8" i="2" s="1"/>
  <c r="C30" i="8"/>
  <c r="T7" i="2" s="1"/>
  <c r="Y7" i="2" s="1"/>
  <c r="C30" i="7"/>
  <c r="T6" i="2" s="1"/>
  <c r="Y6" i="2" s="1"/>
  <c r="C30" i="6"/>
  <c r="T5" i="2" s="1"/>
  <c r="Y5" i="2" s="1"/>
  <c r="C30" i="5"/>
  <c r="T4" i="2" s="1"/>
  <c r="Y4" i="2" s="1"/>
  <c r="F5" i="23"/>
  <c r="G5" i="23" s="1"/>
  <c r="H5" i="23" s="1"/>
  <c r="F6" i="23"/>
  <c r="G6" i="23" s="1"/>
  <c r="H6" i="23" s="1"/>
  <c r="C4" i="2"/>
  <c r="D4" i="23" s="1"/>
  <c r="E4" i="23" s="1"/>
  <c r="W3" i="2"/>
  <c r="V3" i="2"/>
  <c r="U3" i="2"/>
  <c r="S3" i="2"/>
  <c r="R3" i="2"/>
  <c r="X3" i="2" s="1"/>
  <c r="P3" i="2"/>
  <c r="O3" i="2"/>
  <c r="N3" i="2"/>
  <c r="M3" i="2"/>
  <c r="L3" i="2"/>
  <c r="K3" i="2"/>
  <c r="J3" i="2"/>
  <c r="I3" i="2"/>
  <c r="H3" i="2"/>
  <c r="G3" i="2"/>
  <c r="C3" i="23" s="1"/>
  <c r="F3" i="2"/>
  <c r="C3" i="2"/>
  <c r="D3" i="23" s="1"/>
  <c r="E3" i="23" s="1"/>
  <c r="C30" i="4" l="1"/>
  <c r="T3" i="2" s="1"/>
  <c r="Y3" i="2" s="1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V2" i="2"/>
  <c r="U2" i="2"/>
  <c r="S2" i="2"/>
  <c r="R2" i="2"/>
  <c r="P2" i="2"/>
  <c r="O2" i="2"/>
  <c r="N2" i="2"/>
  <c r="M2" i="2"/>
  <c r="K2" i="2"/>
  <c r="L2" i="2"/>
  <c r="J2" i="2"/>
  <c r="I2" i="2"/>
  <c r="H2" i="2"/>
  <c r="G2" i="2"/>
  <c r="C2" i="23" s="1"/>
  <c r="B2" i="23" s="1"/>
  <c r="B3" i="23" s="1"/>
  <c r="B4" i="23" s="1"/>
  <c r="F4" i="23" s="1"/>
  <c r="G4" i="23" s="1"/>
  <c r="H4" i="23" s="1"/>
  <c r="F2" i="2"/>
  <c r="C2" i="2"/>
  <c r="D2" i="23" s="1"/>
  <c r="E2" i="23" s="1"/>
  <c r="F3" i="23" l="1"/>
  <c r="G3" i="23" s="1"/>
  <c r="H3" i="23" s="1"/>
  <c r="X2" i="2"/>
  <c r="E22" i="23"/>
  <c r="T2" i="2" l="1"/>
  <c r="Y2" i="2" s="1"/>
  <c r="F2" i="23" s="1"/>
  <c r="G2" i="23" s="1"/>
  <c r="G22" i="23" l="1"/>
  <c r="H2" i="23"/>
  <c r="H22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A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A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B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B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C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C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D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D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E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E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F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F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10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10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11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11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12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12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13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14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14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7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8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4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19才以上　 8,000円
19才未満　 3,000円
中学生以下 2,000円
指導者　　 5,000円
高体連　　 別途
学連　　 　別途</t>
        </r>
      </text>
    </comment>
    <comment ref="D27" authorId="0" shapeId="0" xr:uid="{00000000-0006-0000-09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
1級 3,500円
2級 2,500円
3級 1,000円
新規
1級 申請できません
2級 4,500円
3級 4,500円
ルールブック
通常版 1,000円
大型版 2,200円</t>
        </r>
      </text>
    </comment>
  </commentList>
</comments>
</file>

<file path=xl/sharedStrings.xml><?xml version="1.0" encoding="utf-8"?>
<sst xmlns="http://schemas.openxmlformats.org/spreadsheetml/2006/main" count="930" uniqueCount="81">
  <si>
    <t>※ ダウンリスト
     から選択</t>
    <rPh sb="16" eb="18">
      <t>センタク</t>
    </rPh>
    <phoneticPr fontId="2"/>
  </si>
  <si>
    <t>フリガナ</t>
  </si>
  <si>
    <t>漢字氏名</t>
    <rPh sb="0" eb="2">
      <t>カンジ</t>
    </rPh>
    <rPh sb="2" eb="4">
      <t>シメイ</t>
    </rPh>
    <phoneticPr fontId="2"/>
  </si>
  <si>
    <t>※　2000/01/01 の形式で入力</t>
    <rPh sb="14" eb="16">
      <t>ケイシキ</t>
    </rPh>
    <rPh sb="17" eb="19">
      <t>ニュウリョク</t>
    </rPh>
    <phoneticPr fontId="2"/>
  </si>
  <si>
    <t>５．現 住 所</t>
    <rPh sb="2" eb="3">
      <t>ゲン</t>
    </rPh>
    <rPh sb="4" eb="5">
      <t>ジュウ</t>
    </rPh>
    <rPh sb="6" eb="7">
      <t>トコロ</t>
    </rPh>
    <phoneticPr fontId="2"/>
  </si>
  <si>
    <t>郵便番号</t>
    <rPh sb="0" eb="4">
      <t>ユウビンバンゴウ</t>
    </rPh>
    <phoneticPr fontId="2"/>
  </si>
  <si>
    <t>住　　所</t>
    <rPh sb="0" eb="1">
      <t>ジュウ</t>
    </rPh>
    <rPh sb="3" eb="4">
      <t>トコロ</t>
    </rPh>
    <phoneticPr fontId="2"/>
  </si>
  <si>
    <t>アパート　・
部屋番号等</t>
    <rPh sb="7" eb="12">
      <t>ヘヤバンゴウトウ</t>
    </rPh>
    <phoneticPr fontId="2"/>
  </si>
  <si>
    <t>６．電話番号</t>
    <rPh sb="2" eb="6">
      <t>デンワバンゴウ</t>
    </rPh>
    <phoneticPr fontId="2"/>
  </si>
  <si>
    <t>名　　称</t>
    <rPh sb="0" eb="1">
      <t>ナ</t>
    </rPh>
    <rPh sb="3" eb="4">
      <t>ショウ</t>
    </rPh>
    <phoneticPr fontId="2"/>
  </si>
  <si>
    <t>※勤務先及び、学校名は正式名称を記入する事。</t>
  </si>
  <si>
    <t>登録番号</t>
    <rPh sb="0" eb="4">
      <t>トウロクバンゴウ</t>
    </rPh>
    <phoneticPr fontId="2"/>
  </si>
  <si>
    <t>※ 8桁の数字
　例：000XXXXX</t>
    <rPh sb="3" eb="4">
      <t>ケタ</t>
    </rPh>
    <rPh sb="5" eb="7">
      <t>スウジ</t>
    </rPh>
    <rPh sb="9" eb="10">
      <t>レイ</t>
    </rPh>
    <phoneticPr fontId="2"/>
  </si>
  <si>
    <t>岡山県アーチェリー協会登録用紙</t>
    <rPh sb="0" eb="3">
      <t>オカヤマケン</t>
    </rPh>
    <rPh sb="9" eb="11">
      <t>キョウカイ</t>
    </rPh>
    <rPh sb="11" eb="15">
      <t>トウロクヨウシ</t>
    </rPh>
    <phoneticPr fontId="2"/>
  </si>
  <si>
    <t>２．登録者名</t>
    <rPh sb="2" eb="6">
      <t>トウロクシャメイ</t>
    </rPh>
    <phoneticPr fontId="2"/>
  </si>
  <si>
    <t>１．会員種別</t>
    <rPh sb="2" eb="4">
      <t>カイイン</t>
    </rPh>
    <rPh sb="4" eb="6">
      <t>シュベツ</t>
    </rPh>
    <phoneticPr fontId="2"/>
  </si>
  <si>
    <t>３．性別</t>
    <rPh sb="2" eb="4">
      <t>セイベツ</t>
    </rPh>
    <phoneticPr fontId="14"/>
  </si>
  <si>
    <t>４．生年月日</t>
    <phoneticPr fontId="14"/>
  </si>
  <si>
    <t>※ 新規申し込みの場合は新規と記載</t>
    <rPh sb="2" eb="5">
      <t>シンキモウ</t>
    </rPh>
    <rPh sb="6" eb="7">
      <t>コ</t>
    </rPh>
    <rPh sb="9" eb="11">
      <t>バアイ</t>
    </rPh>
    <rPh sb="12" eb="14">
      <t>シンキ</t>
    </rPh>
    <rPh sb="15" eb="17">
      <t>キサイ</t>
    </rPh>
    <phoneticPr fontId="14"/>
  </si>
  <si>
    <t>審判資格</t>
    <rPh sb="0" eb="2">
      <t>シンパン</t>
    </rPh>
    <rPh sb="2" eb="4">
      <t>シカク</t>
    </rPh>
    <phoneticPr fontId="2"/>
  </si>
  <si>
    <t>審判資格番号</t>
    <rPh sb="0" eb="2">
      <t>シンパン</t>
    </rPh>
    <rPh sb="2" eb="4">
      <t>シカク</t>
    </rPh>
    <rPh sb="4" eb="6">
      <t>バンゴウ</t>
    </rPh>
    <phoneticPr fontId="14"/>
  </si>
  <si>
    <t>指導者資格</t>
    <rPh sb="0" eb="3">
      <t>シドウシャ</t>
    </rPh>
    <rPh sb="3" eb="5">
      <t>シカク</t>
    </rPh>
    <phoneticPr fontId="2"/>
  </si>
  <si>
    <t>指導者資格番号</t>
    <rPh sb="0" eb="5">
      <t>シドウシャシカク</t>
    </rPh>
    <rPh sb="5" eb="7">
      <t>バンゴウ</t>
    </rPh>
    <phoneticPr fontId="2"/>
  </si>
  <si>
    <t>※カタカナ</t>
    <phoneticPr fontId="14"/>
  </si>
  <si>
    <t>※苗字と名前の
　　間にスペース</t>
    <phoneticPr fontId="14"/>
  </si>
  <si>
    <t>クラブ名</t>
    <rPh sb="3" eb="4">
      <t>メイ</t>
    </rPh>
    <phoneticPr fontId="14"/>
  </si>
  <si>
    <t>会員種別</t>
    <rPh sb="0" eb="2">
      <t>カイイン</t>
    </rPh>
    <rPh sb="2" eb="4">
      <t>シュベツ</t>
    </rPh>
    <phoneticPr fontId="14"/>
  </si>
  <si>
    <t>登録者名カナ</t>
    <rPh sb="0" eb="4">
      <t>トウロクシャメイ</t>
    </rPh>
    <phoneticPr fontId="14"/>
  </si>
  <si>
    <t>登録者名</t>
    <rPh sb="0" eb="4">
      <t>トウロクシャメイ</t>
    </rPh>
    <phoneticPr fontId="14"/>
  </si>
  <si>
    <t>性別</t>
    <rPh sb="0" eb="2">
      <t>セイベツ</t>
    </rPh>
    <phoneticPr fontId="14"/>
  </si>
  <si>
    <t>生年月日</t>
    <rPh sb="0" eb="4">
      <t>セイネンガッピ</t>
    </rPh>
    <phoneticPr fontId="14"/>
  </si>
  <si>
    <t>郵便番号</t>
    <rPh sb="0" eb="4">
      <t>ユウビンバンゴウ</t>
    </rPh>
    <phoneticPr fontId="14"/>
  </si>
  <si>
    <t>住所１</t>
    <rPh sb="0" eb="2">
      <t>ジュウショ</t>
    </rPh>
    <phoneticPr fontId="14"/>
  </si>
  <si>
    <t>住所２</t>
    <rPh sb="0" eb="2">
      <t>ジュウショ</t>
    </rPh>
    <phoneticPr fontId="14"/>
  </si>
  <si>
    <t>電話番号</t>
    <rPh sb="0" eb="4">
      <t>デンワバンゴウ</t>
    </rPh>
    <phoneticPr fontId="14"/>
  </si>
  <si>
    <t>勤務・学校</t>
    <rPh sb="0" eb="2">
      <t>キンム</t>
    </rPh>
    <rPh sb="3" eb="5">
      <t>ガッコウ</t>
    </rPh>
    <phoneticPr fontId="14"/>
  </si>
  <si>
    <t>会員番号</t>
    <rPh sb="0" eb="2">
      <t>カイイン</t>
    </rPh>
    <rPh sb="2" eb="4">
      <t>バンゴウ</t>
    </rPh>
    <phoneticPr fontId="2"/>
  </si>
  <si>
    <t>会費</t>
    <rPh sb="0" eb="2">
      <t>カイヒ</t>
    </rPh>
    <phoneticPr fontId="2"/>
  </si>
  <si>
    <t>７．E-mail</t>
    <phoneticPr fontId="2"/>
  </si>
  <si>
    <t>９．資格情報</t>
    <rPh sb="2" eb="6">
      <t>シカクジョウホウ</t>
    </rPh>
    <phoneticPr fontId="2"/>
  </si>
  <si>
    <t>８．勤 務 先
　　学 校 等</t>
    <rPh sb="2" eb="3">
      <t>ツトム</t>
    </rPh>
    <rPh sb="4" eb="5">
      <t>ツトム</t>
    </rPh>
    <rPh sb="6" eb="7">
      <t>サキ</t>
    </rPh>
    <rPh sb="10" eb="11">
      <t>ガク</t>
    </rPh>
    <rPh sb="12" eb="13">
      <t>コウ</t>
    </rPh>
    <rPh sb="14" eb="15">
      <t>トウ</t>
    </rPh>
    <phoneticPr fontId="2"/>
  </si>
  <si>
    <t>１０．指導者情報</t>
    <rPh sb="3" eb="8">
      <t>シドウシャジョウホウ</t>
    </rPh>
    <phoneticPr fontId="2"/>
  </si>
  <si>
    <t>11．会員番号</t>
    <rPh sb="3" eb="7">
      <t>カイインバンゴウ</t>
    </rPh>
    <phoneticPr fontId="14"/>
  </si>
  <si>
    <t>micly</t>
    <phoneticPr fontId="2"/>
  </si>
  <si>
    <t>氏名</t>
    <rPh sb="0" eb="2">
      <t>シメイ</t>
    </rPh>
    <phoneticPr fontId="14"/>
  </si>
  <si>
    <t>会費</t>
    <rPh sb="0" eb="2">
      <t>カイヒ</t>
    </rPh>
    <phoneticPr fontId="14"/>
  </si>
  <si>
    <t>連番</t>
    <rPh sb="0" eb="2">
      <t>レンバン</t>
    </rPh>
    <phoneticPr fontId="14"/>
  </si>
  <si>
    <t>合計</t>
    <rPh sb="0" eb="2">
      <t>ゴウケイ</t>
    </rPh>
    <phoneticPr fontId="14"/>
  </si>
  <si>
    <t>※ 年令の基準日は
　　翌年の 4月1日</t>
    <rPh sb="2" eb="4">
      <t>ネンレイ</t>
    </rPh>
    <rPh sb="5" eb="8">
      <t>キジュンビ</t>
    </rPh>
    <rPh sb="12" eb="14">
      <t>ヨクネン</t>
    </rPh>
    <rPh sb="17" eb="18">
      <t>ツキ</t>
    </rPh>
    <rPh sb="19" eb="20">
      <t>ニチ</t>
    </rPh>
    <phoneticPr fontId="2"/>
  </si>
  <si>
    <t>※苗字と名前の
　　間にスペース</t>
    <phoneticPr fontId="14"/>
  </si>
  <si>
    <t>住所</t>
    <rPh sb="0" eb="2">
      <t>ジュウショ</t>
    </rPh>
    <phoneticPr fontId="14"/>
  </si>
  <si>
    <t>e-mail</t>
    <phoneticPr fontId="14"/>
  </si>
  <si>
    <t>更新or新規</t>
    <rPh sb="0" eb="2">
      <t>コウシン</t>
    </rPh>
    <rPh sb="4" eb="6">
      <t>シンキ</t>
    </rPh>
    <phoneticPr fontId="14"/>
  </si>
  <si>
    <t>ルールブック</t>
    <phoneticPr fontId="14"/>
  </si>
  <si>
    <t>更新or新規</t>
    <rPh sb="0" eb="2">
      <t>コウシン</t>
    </rPh>
    <rPh sb="4" eb="6">
      <t>シンキ</t>
    </rPh>
    <phoneticPr fontId="2"/>
  </si>
  <si>
    <t>ルールブック</t>
    <phoneticPr fontId="2"/>
  </si>
  <si>
    <t>２級公認</t>
  </si>
  <si>
    <t>３級公認</t>
  </si>
  <si>
    <t>※新規３級はルール代込みなので記載は不要にしてください</t>
    <rPh sb="1" eb="3">
      <t>シンキ</t>
    </rPh>
    <rPh sb="4" eb="5">
      <t>キュウ</t>
    </rPh>
    <rPh sb="9" eb="10">
      <t>ダイ</t>
    </rPh>
    <rPh sb="10" eb="11">
      <t>コ</t>
    </rPh>
    <rPh sb="15" eb="17">
      <t>キサイ</t>
    </rPh>
    <rPh sb="18" eb="20">
      <t>フヨウ</t>
    </rPh>
    <phoneticPr fontId="14"/>
  </si>
  <si>
    <t>連番</t>
    <rPh sb="0" eb="2">
      <t>レンバン</t>
    </rPh>
    <phoneticPr fontId="2"/>
  </si>
  <si>
    <t>１級公認</t>
  </si>
  <si>
    <t>審判資格</t>
    <rPh sb="0" eb="2">
      <t>シンパン</t>
    </rPh>
    <rPh sb="2" eb="4">
      <t>シカク</t>
    </rPh>
    <phoneticPr fontId="14"/>
  </si>
  <si>
    <t>審判資格料金</t>
    <rPh sb="0" eb="2">
      <t>シンパン</t>
    </rPh>
    <rPh sb="2" eb="4">
      <t>シカク</t>
    </rPh>
    <rPh sb="4" eb="6">
      <t>リョウキン</t>
    </rPh>
    <phoneticPr fontId="14"/>
  </si>
  <si>
    <t>合計</t>
    <rPh sb="0" eb="2">
      <t>ゴウケイ</t>
    </rPh>
    <phoneticPr fontId="14"/>
  </si>
  <si>
    <t>更新</t>
    <rPh sb="0" eb="2">
      <t>コウシン</t>
    </rPh>
    <phoneticPr fontId="2"/>
  </si>
  <si>
    <t>申請できません</t>
    <rPh sb="0" eb="2">
      <t>シンセイ</t>
    </rPh>
    <phoneticPr fontId="2"/>
  </si>
  <si>
    <t>不要</t>
    <rPh sb="0" eb="2">
      <t>フヨウ</t>
    </rPh>
    <phoneticPr fontId="2"/>
  </si>
  <si>
    <t>通常版</t>
    <rPh sb="0" eb="3">
      <t>ツウジョウバン</t>
    </rPh>
    <phoneticPr fontId="2"/>
  </si>
  <si>
    <t>大型版</t>
    <rPh sb="0" eb="3">
      <t>オオガタバン</t>
    </rPh>
    <phoneticPr fontId="2"/>
  </si>
  <si>
    <t>新規</t>
    <rPh sb="0" eb="2">
      <t>シンキ</t>
    </rPh>
    <phoneticPr fontId="2"/>
  </si>
  <si>
    <t>（右リスト参照）</t>
    <rPh sb="1" eb="2">
      <t>ミギ</t>
    </rPh>
    <rPh sb="5" eb="7">
      <t>サンショウ</t>
    </rPh>
    <phoneticPr fontId="2"/>
  </si>
  <si>
    <t>2025年４月１日基準</t>
    <rPh sb="4" eb="5">
      <t>ネン</t>
    </rPh>
    <rPh sb="6" eb="7">
      <t>ガツ</t>
    </rPh>
    <rPh sb="8" eb="9">
      <t>ニチ</t>
    </rPh>
    <rPh sb="9" eb="11">
      <t>キジュン</t>
    </rPh>
    <phoneticPr fontId="2"/>
  </si>
  <si>
    <t>※カタカナ</t>
    <phoneticPr fontId="14"/>
  </si>
  <si>
    <t>更新　　　　新規</t>
    <rPh sb="0" eb="2">
      <t>コウシン</t>
    </rPh>
    <rPh sb="6" eb="8">
      <t>シンキ</t>
    </rPh>
    <phoneticPr fontId="2"/>
  </si>
  <si>
    <t>１級　・　２級　・　３級</t>
    <rPh sb="1" eb="2">
      <t>キュウ</t>
    </rPh>
    <rPh sb="6" eb="7">
      <t>キュウ</t>
    </rPh>
    <rPh sb="11" eb="12">
      <t>キュウ</t>
    </rPh>
    <phoneticPr fontId="2"/>
  </si>
  <si>
    <t>不要　・　通常版　・　大型版</t>
    <rPh sb="0" eb="2">
      <t>フヨウ</t>
    </rPh>
    <rPh sb="5" eb="8">
      <t>ツウジョウバン</t>
    </rPh>
    <rPh sb="11" eb="14">
      <t>オオガタバン</t>
    </rPh>
    <phoneticPr fontId="2"/>
  </si>
  <si>
    <t>（新規で３級を取得する場合は不要と記入）</t>
    <rPh sb="1" eb="3">
      <t>シンキ</t>
    </rPh>
    <rPh sb="5" eb="6">
      <t>キュウ</t>
    </rPh>
    <rPh sb="7" eb="9">
      <t>シュトク</t>
    </rPh>
    <rPh sb="11" eb="13">
      <t>バアイ</t>
    </rPh>
    <rPh sb="14" eb="16">
      <t>フヨウ</t>
    </rPh>
    <rPh sb="17" eb="19">
      <t>キニュウ</t>
    </rPh>
    <phoneticPr fontId="2"/>
  </si>
  <si>
    <t>９．指導者情報</t>
    <rPh sb="2" eb="7">
      <t>シドウシャジョウホウ</t>
    </rPh>
    <phoneticPr fontId="2"/>
  </si>
  <si>
    <t>1０．会員番号</t>
    <rPh sb="3" eb="7">
      <t>カイインバンゴウ</t>
    </rPh>
    <phoneticPr fontId="14"/>
  </si>
  <si>
    <t>※メインの競技種別を選択</t>
    <rPh sb="5" eb="7">
      <t>キョウギ</t>
    </rPh>
    <rPh sb="7" eb="9">
      <t>シュベツ</t>
    </rPh>
    <rPh sb="10" eb="12">
      <t>センタク</t>
    </rPh>
    <phoneticPr fontId="14"/>
  </si>
  <si>
    <t>競技</t>
    <rPh sb="0" eb="2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</si>
</sst>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);[Red]\(0\)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rgb="FF660033"/>
      <name val="ＭＳ Ｐゴシック"/>
      <family val="3"/>
      <charset val="128"/>
    </font>
    <font>
      <sz val="14"/>
      <color rgb="FF660033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660033"/>
      <name val="ＭＳ Ｐゴシック"/>
      <family val="3"/>
      <charset val="128"/>
    </font>
    <font>
      <sz val="18"/>
      <name val="游ゴシック"/>
      <family val="2"/>
      <charset val="128"/>
      <scheme val="minor"/>
    </font>
    <font>
      <b/>
      <sz val="11"/>
      <color rgb="FF660033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14" fontId="1" fillId="0" borderId="0" xfId="1" applyNumberFormat="1">
      <alignment vertical="center"/>
    </xf>
    <xf numFmtId="0" fontId="9" fillId="0" borderId="0" xfId="1" applyFont="1" applyAlignment="1">
      <alignment vertical="center" wrapText="1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5" fillId="0" borderId="0" xfId="1" applyFont="1" applyAlignment="1">
      <alignment vertical="top"/>
    </xf>
    <xf numFmtId="0" fontId="11" fillId="0" borderId="1" xfId="1" applyFont="1" applyBorder="1" applyAlignment="1">
      <alignment horizontal="center" vertical="center"/>
    </xf>
    <xf numFmtId="0" fontId="13" fillId="0" borderId="0" xfId="1" quotePrefix="1" applyFont="1">
      <alignment vertical="center"/>
    </xf>
    <xf numFmtId="0" fontId="9" fillId="0" borderId="9" xfId="1" applyFont="1" applyBorder="1">
      <alignment vertical="center"/>
    </xf>
    <xf numFmtId="0" fontId="9" fillId="0" borderId="0" xfId="1" applyFont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176" fontId="11" fillId="0" borderId="1" xfId="1" applyNumberFormat="1" applyFont="1" applyBorder="1" applyAlignment="1">
      <alignment horizontal="center" vertical="center"/>
    </xf>
    <xf numFmtId="0" fontId="11" fillId="0" borderId="4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6" fillId="0" borderId="0" xfId="0" applyFont="1">
      <alignment vertical="center"/>
    </xf>
    <xf numFmtId="0" fontId="9" fillId="0" borderId="0" xfId="1" applyFont="1" applyAlignment="1">
      <alignment vertical="top"/>
    </xf>
    <xf numFmtId="0" fontId="0" fillId="0" borderId="0" xfId="0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49" fontId="11" fillId="0" borderId="1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19" fillId="0" borderId="0" xfId="0" applyFont="1">
      <alignment vertical="center"/>
    </xf>
    <xf numFmtId="0" fontId="10" fillId="0" borderId="0" xfId="1" quotePrefix="1" applyFont="1">
      <alignment vertical="center"/>
    </xf>
    <xf numFmtId="38" fontId="0" fillId="0" borderId="12" xfId="2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1" applyFont="1" applyAlignment="1">
      <alignment vertical="center" wrapText="1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11" fontId="0" fillId="0" borderId="0" xfId="0" applyNumberFormat="1">
      <alignment vertical="center"/>
    </xf>
    <xf numFmtId="0" fontId="20" fillId="0" borderId="0" xfId="0" applyFont="1">
      <alignment vertical="center"/>
    </xf>
    <xf numFmtId="0" fontId="23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4" fillId="0" borderId="0" xfId="0" applyFont="1">
      <alignment vertical="center"/>
    </xf>
    <xf numFmtId="38" fontId="0" fillId="0" borderId="12" xfId="0" applyNumberFormat="1" applyBorder="1">
      <alignment vertical="center"/>
    </xf>
    <xf numFmtId="38" fontId="0" fillId="0" borderId="12" xfId="2" applyFont="1" applyBorder="1">
      <alignment vertical="center"/>
    </xf>
    <xf numFmtId="38" fontId="0" fillId="0" borderId="0" xfId="2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top"/>
    </xf>
    <xf numFmtId="0" fontId="1" fillId="0" borderId="3" xfId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3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10" xfId="1" applyFont="1" applyBorder="1">
      <alignment vertical="center"/>
    </xf>
    <xf numFmtId="0" fontId="3" fillId="0" borderId="11" xfId="1" applyFont="1" applyBorder="1">
      <alignment vertical="center"/>
    </xf>
    <xf numFmtId="0" fontId="15" fillId="0" borderId="5" xfId="1" applyFont="1" applyBorder="1">
      <alignment vertical="center"/>
    </xf>
    <xf numFmtId="0" fontId="17" fillId="0" borderId="6" xfId="1" applyFont="1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4" fillId="0" borderId="9" xfId="1" applyFont="1" applyBorder="1">
      <alignment vertical="center"/>
    </xf>
    <xf numFmtId="0" fontId="25" fillId="0" borderId="0" xfId="0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42479</xdr:colOff>
      <xdr:row>2</xdr:row>
      <xdr:rowOff>138186</xdr:rowOff>
    </xdr:from>
    <xdr:to>
      <xdr:col>1</xdr:col>
      <xdr:colOff>673779</xdr:colOff>
      <xdr:row>5</xdr:row>
      <xdr:rowOff>115689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9804" y="671586"/>
          <a:ext cx="631300" cy="882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zoomScale="75" zoomScaleNormal="75" workbookViewId="0">
      <selection activeCell="C2" sqref="C2"/>
    </sheetView>
  </sheetViews>
  <sheetFormatPr defaultRowHeight="18"/>
  <cols>
    <col min="2" max="2" width="5.19921875" style="31" bestFit="1" customWidth="1"/>
    <col min="3" max="3" width="13.8984375" customWidth="1"/>
    <col min="4" max="5" width="13.8984375" style="31" customWidth="1"/>
    <col min="6" max="6" width="17.5" hidden="1" customWidth="1"/>
    <col min="7" max="7" width="13.19921875" style="61" hidden="1" customWidth="1"/>
    <col min="8" max="8" width="15.59765625" customWidth="1"/>
  </cols>
  <sheetData>
    <row r="1" spans="2:8" s="31" customFormat="1">
      <c r="B1" s="36" t="s">
        <v>46</v>
      </c>
      <c r="C1" s="36" t="s">
        <v>44</v>
      </c>
      <c r="D1" s="36" t="s">
        <v>26</v>
      </c>
      <c r="E1" s="36" t="s">
        <v>45</v>
      </c>
      <c r="F1" s="36" t="s">
        <v>61</v>
      </c>
      <c r="G1" s="45" t="s">
        <v>62</v>
      </c>
      <c r="H1" s="36" t="s">
        <v>63</v>
      </c>
    </row>
    <row r="2" spans="2:8">
      <c r="B2" s="36" t="str">
        <f>IF(C2="","",1)</f>
        <v/>
      </c>
      <c r="C2" s="40" t="str">
        <f>IF(事務局整理用!G2=0,"",事務局整理用!G2)</f>
        <v/>
      </c>
      <c r="D2" s="36" t="str">
        <f>IF(事務局整理用!C2=0,"",事務局整理用!C2)</f>
        <v/>
      </c>
      <c r="E2" s="45" t="str">
        <f>IF(D2="19才以上",8000,IF(D2="19才未満",3000,IF(D2="学連",0,IF(D2="高体連",0,IF(D2="中学生以下",2000,IF(D2="指導者",5000,""))))))</f>
        <v/>
      </c>
      <c r="F2" s="40" t="str">
        <f>IFERROR(VLOOKUP(B2,事務局整理用!A:AC,24,FALSE),"")</f>
        <v/>
      </c>
      <c r="G2" s="60" t="str">
        <f>IFERROR(VLOOKUP(F2,事務局整理用!AF:AG,2,FALSE),"")</f>
        <v/>
      </c>
      <c r="H2" s="59" t="str">
        <f>IFERROR(E2+G2,E2)</f>
        <v/>
      </c>
    </row>
    <row r="3" spans="2:8">
      <c r="B3" s="36" t="str">
        <f>IF(C3="","",B2+1)</f>
        <v/>
      </c>
      <c r="C3" s="40" t="str">
        <f>IF(事務局整理用!G3=0,"",事務局整理用!G3)</f>
        <v/>
      </c>
      <c r="D3" s="36" t="str">
        <f>IF(事務局整理用!C3=0,"",事務局整理用!C3)</f>
        <v/>
      </c>
      <c r="E3" s="45" t="str">
        <f t="shared" ref="E3:E21" si="0">IF(D3="19才以上",8000,IF(D3="19才未満",3000,IF(D3="学連",0,IF(D3="高体連",0,IF(D3="中学生以下",2000,IF(D3="指導者",5000,""))))))</f>
        <v/>
      </c>
      <c r="F3" s="40" t="str">
        <f>IFERROR(VLOOKUP(B3,事務局整理用!A:AC,24,FALSE),"")</f>
        <v/>
      </c>
      <c r="G3" s="60" t="str">
        <f>IFERROR(VLOOKUP(F3,事務局整理用!AF:AG,2,FALSE),"")</f>
        <v/>
      </c>
      <c r="H3" s="59" t="str">
        <f t="shared" ref="H3:H21" si="1">IFERROR(E3+G3,E3)</f>
        <v/>
      </c>
    </row>
    <row r="4" spans="2:8">
      <c r="B4" s="36" t="str">
        <f t="shared" ref="B4:B21" si="2">IF(C4="","",B3+1)</f>
        <v/>
      </c>
      <c r="C4" s="40" t="str">
        <f>IF(事務局整理用!G4=0,"",事務局整理用!G4)</f>
        <v/>
      </c>
      <c r="D4" s="36" t="str">
        <f>IF(事務局整理用!C4=0,"",事務局整理用!C4)</f>
        <v/>
      </c>
      <c r="E4" s="45" t="str">
        <f t="shared" si="0"/>
        <v/>
      </c>
      <c r="F4" s="40" t="str">
        <f>IFERROR(VLOOKUP(B4,事務局整理用!A:AC,24,FALSE),"")</f>
        <v/>
      </c>
      <c r="G4" s="60" t="str">
        <f>IFERROR(VLOOKUP(F4,事務局整理用!AF:AG,2,FALSE),"")</f>
        <v/>
      </c>
      <c r="H4" s="59" t="str">
        <f t="shared" si="1"/>
        <v/>
      </c>
    </row>
    <row r="5" spans="2:8">
      <c r="B5" s="36" t="str">
        <f t="shared" si="2"/>
        <v/>
      </c>
      <c r="C5" s="40" t="str">
        <f>IF(事務局整理用!G5=0,"",事務局整理用!G5)</f>
        <v/>
      </c>
      <c r="D5" s="36" t="str">
        <f>IF(事務局整理用!C5=0,"",事務局整理用!C5)</f>
        <v/>
      </c>
      <c r="E5" s="45" t="str">
        <f t="shared" si="0"/>
        <v/>
      </c>
      <c r="F5" s="40" t="str">
        <f>IFERROR(VLOOKUP(B5,事務局整理用!A:AC,24,FALSE),"")</f>
        <v/>
      </c>
      <c r="G5" s="60" t="str">
        <f>IFERROR(VLOOKUP(F5,事務局整理用!AF:AG,2,FALSE),"")</f>
        <v/>
      </c>
      <c r="H5" s="59" t="str">
        <f t="shared" si="1"/>
        <v/>
      </c>
    </row>
    <row r="6" spans="2:8">
      <c r="B6" s="36" t="str">
        <f t="shared" si="2"/>
        <v/>
      </c>
      <c r="C6" s="40" t="str">
        <f>IF(事務局整理用!G6=0,"",事務局整理用!G6)</f>
        <v/>
      </c>
      <c r="D6" s="36" t="str">
        <f>IF(事務局整理用!C6=0,"",事務局整理用!C6)</f>
        <v/>
      </c>
      <c r="E6" s="45" t="str">
        <f t="shared" si="0"/>
        <v/>
      </c>
      <c r="F6" s="40" t="str">
        <f>IFERROR(VLOOKUP(B6,事務局整理用!A:AC,24,FALSE),"")</f>
        <v/>
      </c>
      <c r="G6" s="60" t="str">
        <f>IFERROR(VLOOKUP(F6,事務局整理用!AF:AG,2,FALSE),"")</f>
        <v/>
      </c>
      <c r="H6" s="59" t="str">
        <f t="shared" si="1"/>
        <v/>
      </c>
    </row>
    <row r="7" spans="2:8">
      <c r="B7" s="36" t="str">
        <f t="shared" si="2"/>
        <v/>
      </c>
      <c r="C7" s="40" t="str">
        <f>IF(事務局整理用!G7=0,"",事務局整理用!G7)</f>
        <v/>
      </c>
      <c r="D7" s="36" t="str">
        <f>IF(事務局整理用!C7=0,"",事務局整理用!C7)</f>
        <v/>
      </c>
      <c r="E7" s="45" t="str">
        <f t="shared" si="0"/>
        <v/>
      </c>
      <c r="F7" s="40" t="str">
        <f>IFERROR(VLOOKUP(B7,事務局整理用!A:AC,24,FALSE),"")</f>
        <v/>
      </c>
      <c r="G7" s="60" t="str">
        <f>IFERROR(VLOOKUP(F7,事務局整理用!AF:AG,2,FALSE),"")</f>
        <v/>
      </c>
      <c r="H7" s="59" t="str">
        <f t="shared" si="1"/>
        <v/>
      </c>
    </row>
    <row r="8" spans="2:8">
      <c r="B8" s="36" t="str">
        <f t="shared" si="2"/>
        <v/>
      </c>
      <c r="C8" s="40" t="str">
        <f>IF(事務局整理用!G8=0,"",事務局整理用!G8)</f>
        <v/>
      </c>
      <c r="D8" s="36" t="str">
        <f>IF(事務局整理用!C8=0,"",事務局整理用!C8)</f>
        <v/>
      </c>
      <c r="E8" s="45" t="str">
        <f t="shared" si="0"/>
        <v/>
      </c>
      <c r="F8" s="40" t="str">
        <f>IFERROR(VLOOKUP(B8,事務局整理用!A:AC,24,FALSE),"")</f>
        <v/>
      </c>
      <c r="G8" s="60" t="str">
        <f>IFERROR(VLOOKUP(F8,事務局整理用!AF:AG,2,FALSE),"")</f>
        <v/>
      </c>
      <c r="H8" s="59" t="str">
        <f t="shared" si="1"/>
        <v/>
      </c>
    </row>
    <row r="9" spans="2:8">
      <c r="B9" s="36" t="str">
        <f t="shared" si="2"/>
        <v/>
      </c>
      <c r="C9" s="40" t="str">
        <f>IF(事務局整理用!G9=0,"",事務局整理用!G9)</f>
        <v/>
      </c>
      <c r="D9" s="36" t="str">
        <f>IF(事務局整理用!C9=0,"",事務局整理用!C9)</f>
        <v/>
      </c>
      <c r="E9" s="45" t="str">
        <f t="shared" si="0"/>
        <v/>
      </c>
      <c r="F9" s="40" t="str">
        <f>IFERROR(VLOOKUP(B9,事務局整理用!A:AC,24,FALSE),"")</f>
        <v/>
      </c>
      <c r="G9" s="60" t="str">
        <f>IFERROR(VLOOKUP(F9,事務局整理用!AF:AG,2,FALSE),"")</f>
        <v/>
      </c>
      <c r="H9" s="59" t="str">
        <f t="shared" si="1"/>
        <v/>
      </c>
    </row>
    <row r="10" spans="2:8">
      <c r="B10" s="36" t="str">
        <f t="shared" si="2"/>
        <v/>
      </c>
      <c r="C10" s="40" t="str">
        <f>IF(事務局整理用!G10=0,"",事務局整理用!G10)</f>
        <v/>
      </c>
      <c r="D10" s="36" t="str">
        <f>IF(事務局整理用!C10=0,"",事務局整理用!C10)</f>
        <v/>
      </c>
      <c r="E10" s="45" t="str">
        <f t="shared" si="0"/>
        <v/>
      </c>
      <c r="F10" s="40" t="str">
        <f>IFERROR(VLOOKUP(B10,事務局整理用!A:AC,24,FALSE),"")</f>
        <v/>
      </c>
      <c r="G10" s="60" t="str">
        <f>IFERROR(VLOOKUP(F10,事務局整理用!AF:AG,2,FALSE),"")</f>
        <v/>
      </c>
      <c r="H10" s="59" t="str">
        <f t="shared" si="1"/>
        <v/>
      </c>
    </row>
    <row r="11" spans="2:8">
      <c r="B11" s="36" t="str">
        <f t="shared" si="2"/>
        <v/>
      </c>
      <c r="C11" s="40" t="str">
        <f>IF(事務局整理用!G11=0,"",事務局整理用!G11)</f>
        <v/>
      </c>
      <c r="D11" s="36" t="str">
        <f>IF(事務局整理用!C11=0,"",事務局整理用!C11)</f>
        <v/>
      </c>
      <c r="E11" s="45" t="str">
        <f t="shared" si="0"/>
        <v/>
      </c>
      <c r="F11" s="40" t="str">
        <f>IFERROR(VLOOKUP(B11,事務局整理用!A:AC,24,FALSE),"")</f>
        <v/>
      </c>
      <c r="G11" s="60" t="str">
        <f>IFERROR(VLOOKUP(F11,事務局整理用!AF:AG,2,FALSE),"")</f>
        <v/>
      </c>
      <c r="H11" s="59" t="str">
        <f t="shared" si="1"/>
        <v/>
      </c>
    </row>
    <row r="12" spans="2:8">
      <c r="B12" s="36" t="str">
        <f t="shared" si="2"/>
        <v/>
      </c>
      <c r="C12" s="40" t="str">
        <f>IF(事務局整理用!G12=0,"",事務局整理用!G12)</f>
        <v/>
      </c>
      <c r="D12" s="36" t="str">
        <f>IF(事務局整理用!C12=0,"",事務局整理用!C12)</f>
        <v/>
      </c>
      <c r="E12" s="45" t="str">
        <f t="shared" si="0"/>
        <v/>
      </c>
      <c r="F12" s="40" t="str">
        <f>IFERROR(VLOOKUP(B12,事務局整理用!A:AC,24,FALSE),"")</f>
        <v/>
      </c>
      <c r="G12" s="60" t="str">
        <f>IFERROR(VLOOKUP(F12,事務局整理用!AF:AG,2,FALSE),"")</f>
        <v/>
      </c>
      <c r="H12" s="59" t="str">
        <f t="shared" si="1"/>
        <v/>
      </c>
    </row>
    <row r="13" spans="2:8">
      <c r="B13" s="36" t="str">
        <f t="shared" si="2"/>
        <v/>
      </c>
      <c r="C13" s="40" t="str">
        <f>IF(事務局整理用!G13=0,"",事務局整理用!G13)</f>
        <v/>
      </c>
      <c r="D13" s="36" t="str">
        <f>IF(事務局整理用!C13=0,"",事務局整理用!C13)</f>
        <v/>
      </c>
      <c r="E13" s="45" t="str">
        <f t="shared" si="0"/>
        <v/>
      </c>
      <c r="F13" s="40" t="str">
        <f>IFERROR(VLOOKUP(B13,事務局整理用!A:AC,24,FALSE),"")</f>
        <v/>
      </c>
      <c r="G13" s="60" t="str">
        <f>IFERROR(VLOOKUP(F13,事務局整理用!AF:AG,2,FALSE),"")</f>
        <v/>
      </c>
      <c r="H13" s="59" t="str">
        <f t="shared" si="1"/>
        <v/>
      </c>
    </row>
    <row r="14" spans="2:8">
      <c r="B14" s="36" t="str">
        <f t="shared" si="2"/>
        <v/>
      </c>
      <c r="C14" s="40" t="str">
        <f>IF(事務局整理用!G14=0,"",事務局整理用!G14)</f>
        <v/>
      </c>
      <c r="D14" s="36" t="str">
        <f>IF(事務局整理用!C14=0,"",事務局整理用!C14)</f>
        <v/>
      </c>
      <c r="E14" s="45" t="str">
        <f t="shared" si="0"/>
        <v/>
      </c>
      <c r="F14" s="40" t="str">
        <f>IFERROR(VLOOKUP(B14,事務局整理用!A:AC,24,FALSE),"")</f>
        <v/>
      </c>
      <c r="G14" s="60" t="str">
        <f>IFERROR(VLOOKUP(F14,事務局整理用!AF:AG,2,FALSE),"")</f>
        <v/>
      </c>
      <c r="H14" s="59" t="str">
        <f t="shared" si="1"/>
        <v/>
      </c>
    </row>
    <row r="15" spans="2:8">
      <c r="B15" s="36" t="str">
        <f t="shared" si="2"/>
        <v/>
      </c>
      <c r="C15" s="40" t="str">
        <f>IF(事務局整理用!G15=0,"",事務局整理用!G15)</f>
        <v/>
      </c>
      <c r="D15" s="36" t="str">
        <f>IF(事務局整理用!C15=0,"",事務局整理用!C15)</f>
        <v/>
      </c>
      <c r="E15" s="45" t="str">
        <f t="shared" si="0"/>
        <v/>
      </c>
      <c r="F15" s="40" t="str">
        <f>IFERROR(VLOOKUP(B15,事務局整理用!A:AC,24,FALSE),"")</f>
        <v/>
      </c>
      <c r="G15" s="60" t="str">
        <f>IFERROR(VLOOKUP(F15,事務局整理用!AF:AG,2,FALSE),"")</f>
        <v/>
      </c>
      <c r="H15" s="59" t="str">
        <f t="shared" si="1"/>
        <v/>
      </c>
    </row>
    <row r="16" spans="2:8">
      <c r="B16" s="36" t="str">
        <f t="shared" si="2"/>
        <v/>
      </c>
      <c r="C16" s="40" t="str">
        <f>IF(事務局整理用!G16=0,"",事務局整理用!G16)</f>
        <v/>
      </c>
      <c r="D16" s="36" t="str">
        <f>IF(事務局整理用!C16=0,"",事務局整理用!C16)</f>
        <v/>
      </c>
      <c r="E16" s="45" t="str">
        <f t="shared" si="0"/>
        <v/>
      </c>
      <c r="F16" s="40" t="str">
        <f>IFERROR(VLOOKUP(B16,事務局整理用!A:AC,24,FALSE),"")</f>
        <v/>
      </c>
      <c r="G16" s="60" t="str">
        <f>IFERROR(VLOOKUP(F16,事務局整理用!AF:AG,2,FALSE),"")</f>
        <v/>
      </c>
      <c r="H16" s="59" t="str">
        <f t="shared" si="1"/>
        <v/>
      </c>
    </row>
    <row r="17" spans="2:8">
      <c r="B17" s="36" t="str">
        <f t="shared" si="2"/>
        <v/>
      </c>
      <c r="C17" s="40" t="str">
        <f>IF(事務局整理用!G17=0,"",事務局整理用!G17)</f>
        <v/>
      </c>
      <c r="D17" s="36" t="str">
        <f>IF(事務局整理用!C17=0,"",事務局整理用!C17)</f>
        <v/>
      </c>
      <c r="E17" s="45" t="str">
        <f t="shared" si="0"/>
        <v/>
      </c>
      <c r="F17" s="40" t="str">
        <f>IFERROR(VLOOKUP(B17,事務局整理用!A:AC,24,FALSE),"")</f>
        <v/>
      </c>
      <c r="G17" s="60" t="str">
        <f>IFERROR(VLOOKUP(F17,事務局整理用!AF:AG,2,FALSE),"")</f>
        <v/>
      </c>
      <c r="H17" s="59" t="str">
        <f t="shared" si="1"/>
        <v/>
      </c>
    </row>
    <row r="18" spans="2:8">
      <c r="B18" s="36" t="str">
        <f t="shared" si="2"/>
        <v/>
      </c>
      <c r="C18" s="40" t="str">
        <f>IF(事務局整理用!G18=0,"",事務局整理用!G18)</f>
        <v/>
      </c>
      <c r="D18" s="36" t="str">
        <f>IF(事務局整理用!C18=0,"",事務局整理用!C18)</f>
        <v/>
      </c>
      <c r="E18" s="45" t="str">
        <f t="shared" si="0"/>
        <v/>
      </c>
      <c r="F18" s="40" t="str">
        <f>IFERROR(VLOOKUP(B18,事務局整理用!A:AC,24,FALSE),"")</f>
        <v/>
      </c>
      <c r="G18" s="60" t="str">
        <f>IFERROR(VLOOKUP(F18,事務局整理用!AF:AG,2,FALSE),"")</f>
        <v/>
      </c>
      <c r="H18" s="59" t="str">
        <f t="shared" si="1"/>
        <v/>
      </c>
    </row>
    <row r="19" spans="2:8">
      <c r="B19" s="36" t="str">
        <f t="shared" si="2"/>
        <v/>
      </c>
      <c r="C19" s="40" t="str">
        <f>IF(事務局整理用!G19=0,"",事務局整理用!G19)</f>
        <v/>
      </c>
      <c r="D19" s="36" t="str">
        <f>IF(事務局整理用!C19=0,"",事務局整理用!C19)</f>
        <v/>
      </c>
      <c r="E19" s="45" t="str">
        <f t="shared" si="0"/>
        <v/>
      </c>
      <c r="F19" s="40" t="str">
        <f>IFERROR(VLOOKUP(B19,事務局整理用!A:AC,24,FALSE),"")</f>
        <v/>
      </c>
      <c r="G19" s="60" t="str">
        <f>IFERROR(VLOOKUP(F19,事務局整理用!AF:AG,2,FALSE),"")</f>
        <v/>
      </c>
      <c r="H19" s="59" t="str">
        <f t="shared" si="1"/>
        <v/>
      </c>
    </row>
    <row r="20" spans="2:8">
      <c r="B20" s="36" t="str">
        <f t="shared" si="2"/>
        <v/>
      </c>
      <c r="C20" s="40" t="str">
        <f>IF(事務局整理用!G20=0,"",事務局整理用!G20)</f>
        <v/>
      </c>
      <c r="D20" s="36" t="str">
        <f>IF(事務局整理用!C20=0,"",事務局整理用!C20)</f>
        <v/>
      </c>
      <c r="E20" s="45" t="str">
        <f t="shared" si="0"/>
        <v/>
      </c>
      <c r="F20" s="40" t="str">
        <f>IFERROR(VLOOKUP(B20,事務局整理用!A:AC,24,FALSE),"")</f>
        <v/>
      </c>
      <c r="G20" s="60" t="str">
        <f>IFERROR(VLOOKUP(F20,事務局整理用!AF:AG,2,FALSE),"")</f>
        <v/>
      </c>
      <c r="H20" s="59" t="str">
        <f t="shared" si="1"/>
        <v/>
      </c>
    </row>
    <row r="21" spans="2:8">
      <c r="B21" s="36" t="str">
        <f t="shared" si="2"/>
        <v/>
      </c>
      <c r="C21" s="40" t="str">
        <f>IF(事務局整理用!G21=0,"",事務局整理用!G21)</f>
        <v/>
      </c>
      <c r="D21" s="36" t="str">
        <f>IF(事務局整理用!C21=0,"",事務局整理用!C21)</f>
        <v/>
      </c>
      <c r="E21" s="45" t="str">
        <f t="shared" si="0"/>
        <v/>
      </c>
      <c r="F21" s="40" t="str">
        <f>IFERROR(VLOOKUP(B21,事務局整理用!A:AC,24,FALSE),"")</f>
        <v/>
      </c>
      <c r="G21" s="60" t="str">
        <f>IFERROR(VLOOKUP(F21,事務局整理用!AF:AG,2,FALSE),"")</f>
        <v/>
      </c>
      <c r="H21" s="59" t="str">
        <f t="shared" si="1"/>
        <v/>
      </c>
    </row>
    <row r="22" spans="2:8">
      <c r="B22" s="87" t="s">
        <v>47</v>
      </c>
      <c r="C22" s="87"/>
      <c r="D22" s="87"/>
      <c r="E22" s="45">
        <f>SUM(E2:E20)</f>
        <v>0</v>
      </c>
      <c r="F22" s="40"/>
      <c r="G22" s="59">
        <f>SUM(G2:G21)</f>
        <v>0</v>
      </c>
      <c r="H22" s="59">
        <f>SUM(H2:H21)</f>
        <v>0</v>
      </c>
    </row>
  </sheetData>
  <sheetProtection algorithmName="SHA-512" hashValue="rXn8FGu9c2QhMekDGZVBWh4pvcHTwD0qUPvTpuP8tAckTuZ5kRPQhzazaqUp0QTw8LrkUGEUlG8ocBjvo5bWcQ==" saltValue="KTrpoCSk099mp+gcl6JswQ==" spinCount="100000" sheet="1" objects="1" scenarios="1"/>
  <mergeCells count="1">
    <mergeCell ref="B22:D22"/>
  </mergeCells>
  <phoneticPr fontId="14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9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900-000000000000}">
      <formula1>"19才以上,19才未満,学連,高体連,中学生以下,指導者"</formula1>
    </dataValidation>
    <dataValidation type="list" allowBlank="1" showInputMessage="1" showErrorMessage="1" sqref="C11" xr:uid="{00000000-0002-0000-0900-000001000000}">
      <formula1>"男性,女性"</formula1>
    </dataValidation>
    <dataValidation type="list" allowBlank="1" showInputMessage="1" showErrorMessage="1" sqref="C28" xr:uid="{00000000-0002-0000-0900-000002000000}">
      <formula1>"１級公認,２級公認,３級公認"</formula1>
    </dataValidation>
    <dataValidation type="list" allowBlank="1" showInputMessage="1" showErrorMessage="1" sqref="C27" xr:uid="{00000000-0002-0000-0900-000003000000}">
      <formula1>"更新,新規"</formula1>
    </dataValidation>
    <dataValidation type="list" allowBlank="1" showInputMessage="1" showErrorMessage="1" sqref="C30" xr:uid="{00000000-0002-0000-0900-000004000000}">
      <formula1>"不要,通常版,大型版"</formula1>
    </dataValidation>
    <dataValidation type="list" allowBlank="1" showInputMessage="1" showErrorMessage="1" sqref="C6" xr:uid="{00000000-0002-0000-09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10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A00-000000000000}">
      <formula1>"19才以上,19才未満,学連,高体連,中学生以下,指導者"</formula1>
    </dataValidation>
    <dataValidation type="list" allowBlank="1" showInputMessage="1" showErrorMessage="1" sqref="C11" xr:uid="{00000000-0002-0000-0A00-000001000000}">
      <formula1>"男性,女性"</formula1>
    </dataValidation>
    <dataValidation type="list" allowBlank="1" showInputMessage="1" showErrorMessage="1" sqref="C28" xr:uid="{00000000-0002-0000-0A00-000002000000}">
      <formula1>"１級公認,２級公認,３級公認"</formula1>
    </dataValidation>
    <dataValidation type="list" allowBlank="1" showInputMessage="1" showErrorMessage="1" sqref="C30" xr:uid="{00000000-0002-0000-0A00-000003000000}">
      <formula1>"不要,通常版,大型版"</formula1>
    </dataValidation>
    <dataValidation type="list" allowBlank="1" showInputMessage="1" showErrorMessage="1" sqref="C27" xr:uid="{00000000-0002-0000-0A00-000004000000}">
      <formula1>"更新,新規"</formula1>
    </dataValidation>
    <dataValidation type="list" allowBlank="1" showInputMessage="1" showErrorMessage="1" sqref="C6" xr:uid="{00000000-0002-0000-0A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11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B00-000000000000}">
      <formula1>"19才以上,19才未満,学連,高体連,中学生以下,指導者"</formula1>
    </dataValidation>
    <dataValidation type="list" allowBlank="1" showInputMessage="1" showErrorMessage="1" sqref="C11" xr:uid="{00000000-0002-0000-0B00-000001000000}">
      <formula1>"男性,女性"</formula1>
    </dataValidation>
    <dataValidation type="list" allowBlank="1" showInputMessage="1" showErrorMessage="1" sqref="C28" xr:uid="{00000000-0002-0000-0B00-000002000000}">
      <formula1>"１級公認,２級公認,３級公認"</formula1>
    </dataValidation>
    <dataValidation type="list" allowBlank="1" showInputMessage="1" showErrorMessage="1" sqref="C27" xr:uid="{00000000-0002-0000-0B00-000003000000}">
      <formula1>"更新,新規"</formula1>
    </dataValidation>
    <dataValidation type="list" allowBlank="1" showInputMessage="1" showErrorMessage="1" sqref="C30" xr:uid="{00000000-0002-0000-0B00-000004000000}">
      <formula1>"不要,通常版,大型版"</formula1>
    </dataValidation>
    <dataValidation type="list" allowBlank="1" showInputMessage="1" showErrorMessage="1" sqref="C6" xr:uid="{00000000-0002-0000-0B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12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75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C00-000000000000}">
      <formula1>"19才以上,19才未満,学連,高体連,中学生以下,指導者"</formula1>
    </dataValidation>
    <dataValidation type="list" allowBlank="1" showInputMessage="1" showErrorMessage="1" sqref="C11" xr:uid="{00000000-0002-0000-0C00-000001000000}">
      <formula1>"男性,女性"</formula1>
    </dataValidation>
    <dataValidation type="list" allowBlank="1" showInputMessage="1" showErrorMessage="1" sqref="C28" xr:uid="{00000000-0002-0000-0C00-000002000000}">
      <formula1>"１級公認,２級公認,３級公認"</formula1>
    </dataValidation>
    <dataValidation type="list" allowBlank="1" showInputMessage="1" showErrorMessage="1" sqref="C30" xr:uid="{00000000-0002-0000-0C00-000003000000}">
      <formula1>"不要,通常版,大型版"</formula1>
    </dataValidation>
    <dataValidation type="list" allowBlank="1" showInputMessage="1" showErrorMessage="1" sqref="C27" xr:uid="{00000000-0002-0000-0C00-000004000000}">
      <formula1>"更新,新規"</formula1>
    </dataValidation>
    <dataValidation type="list" allowBlank="1" showInputMessage="1" showErrorMessage="1" sqref="C6" xr:uid="{00000000-0002-0000-0C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13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D00-000000000000}">
      <formula1>"19才以上,19才未満,学連,高体連,中学生以下,指導者"</formula1>
    </dataValidation>
    <dataValidation type="list" allowBlank="1" showInputMessage="1" showErrorMessage="1" sqref="C11" xr:uid="{00000000-0002-0000-0D00-000001000000}">
      <formula1>"男性,女性"</formula1>
    </dataValidation>
    <dataValidation type="list" allowBlank="1" showInputMessage="1" showErrorMessage="1" sqref="C28" xr:uid="{00000000-0002-0000-0D00-000002000000}">
      <formula1>"１級公認,２級公認,３級公認"</formula1>
    </dataValidation>
    <dataValidation type="list" allowBlank="1" showInputMessage="1" showErrorMessage="1" sqref="C27" xr:uid="{00000000-0002-0000-0D00-000003000000}">
      <formula1>"更新,新規"</formula1>
    </dataValidation>
    <dataValidation type="list" allowBlank="1" showInputMessage="1" showErrorMessage="1" sqref="C30" xr:uid="{00000000-0002-0000-0D00-000004000000}">
      <formula1>"不要,通常版,大型版"</formula1>
    </dataValidation>
    <dataValidation type="list" allowBlank="1" showInputMessage="1" showErrorMessage="1" sqref="C6" xr:uid="{00000000-0002-0000-0D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14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E00-000000000000}">
      <formula1>"19才以上,19才未満,学連,高体連,中学生以下,指導者"</formula1>
    </dataValidation>
    <dataValidation type="list" allowBlank="1" showInputMessage="1" showErrorMessage="1" sqref="C11" xr:uid="{00000000-0002-0000-0E00-000001000000}">
      <formula1>"男性,女性"</formula1>
    </dataValidation>
    <dataValidation type="list" allowBlank="1" showInputMessage="1" showErrorMessage="1" sqref="C28" xr:uid="{00000000-0002-0000-0E00-000002000000}">
      <formula1>"１級公認,２級公認,３級公認"</formula1>
    </dataValidation>
    <dataValidation type="list" allowBlank="1" showInputMessage="1" showErrorMessage="1" sqref="C30" xr:uid="{00000000-0002-0000-0E00-000003000000}">
      <formula1>"不要,通常版,大型版"</formula1>
    </dataValidation>
    <dataValidation type="list" allowBlank="1" showInputMessage="1" showErrorMessage="1" sqref="C27" xr:uid="{00000000-0002-0000-0E00-000004000000}">
      <formula1>"更新,新規"</formula1>
    </dataValidation>
    <dataValidation type="list" allowBlank="1" showInputMessage="1" showErrorMessage="1" sqref="C6" xr:uid="{00000000-0002-0000-0E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15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F00-000000000000}">
      <formula1>"19才以上,19才未満,学連,高体連,中学生以下,指導者"</formula1>
    </dataValidation>
    <dataValidation type="list" allowBlank="1" showInputMessage="1" showErrorMessage="1" sqref="C11" xr:uid="{00000000-0002-0000-0F00-000001000000}">
      <formula1>"男性,女性"</formula1>
    </dataValidation>
    <dataValidation type="list" allowBlank="1" showInputMessage="1" showErrorMessage="1" sqref="C28" xr:uid="{00000000-0002-0000-0F00-000002000000}">
      <formula1>"１級公認,２級公認,３級公認"</formula1>
    </dataValidation>
    <dataValidation type="list" allowBlank="1" showInputMessage="1" showErrorMessage="1" sqref="C27" xr:uid="{00000000-0002-0000-0F00-000003000000}">
      <formula1>"更新,新規"</formula1>
    </dataValidation>
    <dataValidation type="list" allowBlank="1" showInputMessage="1" showErrorMessage="1" sqref="C30" xr:uid="{00000000-0002-0000-0F00-000004000000}">
      <formula1>"不要,通常版,大型版"</formula1>
    </dataValidation>
    <dataValidation type="list" allowBlank="1" showInputMessage="1" showErrorMessage="1" sqref="C6" xr:uid="{00000000-0002-0000-0F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16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1000-000000000000}">
      <formula1>"19才以上,19才未満,学連,高体連,中学生以下,指導者"</formula1>
    </dataValidation>
    <dataValidation type="list" allowBlank="1" showInputMessage="1" showErrorMessage="1" sqref="C11" xr:uid="{00000000-0002-0000-1000-000001000000}">
      <formula1>"男性,女性"</formula1>
    </dataValidation>
    <dataValidation type="list" allowBlank="1" showInputMessage="1" showErrorMessage="1" sqref="C28" xr:uid="{00000000-0002-0000-1000-000002000000}">
      <formula1>"１級公認,２級公認,３級公認"</formula1>
    </dataValidation>
    <dataValidation type="list" allowBlank="1" showInputMessage="1" showErrorMessage="1" sqref="C30" xr:uid="{00000000-0002-0000-1000-000003000000}">
      <formula1>"不要,通常版,大型版"</formula1>
    </dataValidation>
    <dataValidation type="list" allowBlank="1" showInputMessage="1" showErrorMessage="1" sqref="C27" xr:uid="{00000000-0002-0000-1000-000004000000}">
      <formula1>"更新,新規"</formula1>
    </dataValidation>
    <dataValidation type="list" allowBlank="1" showInputMessage="1" showErrorMessage="1" sqref="C6" xr:uid="{00000000-0002-0000-10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17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1100-000000000000}">
      <formula1>"19才以上,19才未満,学連,高体連,中学生以下,指導者"</formula1>
    </dataValidation>
    <dataValidation type="list" allowBlank="1" showInputMessage="1" showErrorMessage="1" sqref="C11" xr:uid="{00000000-0002-0000-1100-000001000000}">
      <formula1>"男性,女性"</formula1>
    </dataValidation>
    <dataValidation type="list" allowBlank="1" showInputMessage="1" showErrorMessage="1" sqref="C28" xr:uid="{00000000-0002-0000-1100-000002000000}">
      <formula1>"１級公認,２級公認,３級公認"</formula1>
    </dataValidation>
    <dataValidation type="list" allowBlank="1" showInputMessage="1" showErrorMessage="1" sqref="C27" xr:uid="{00000000-0002-0000-1100-000003000000}">
      <formula1>"更新,新規"</formula1>
    </dataValidation>
    <dataValidation type="list" allowBlank="1" showInputMessage="1" showErrorMessage="1" sqref="C30" xr:uid="{00000000-0002-0000-1100-000004000000}">
      <formula1>"不要,通常版,大型版"</formula1>
    </dataValidation>
    <dataValidation type="list" allowBlank="1" showInputMessage="1" showErrorMessage="1" sqref="C6" xr:uid="{00000000-0002-0000-11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18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1200-000000000000}">
      <formula1>"19才以上,19才未満,学連,高体連,中学生以下,指導者"</formula1>
    </dataValidation>
    <dataValidation type="list" allowBlank="1" showInputMessage="1" showErrorMessage="1" sqref="C11" xr:uid="{00000000-0002-0000-1200-000001000000}">
      <formula1>"男性,女性"</formula1>
    </dataValidation>
    <dataValidation type="list" allowBlank="1" showInputMessage="1" showErrorMessage="1" sqref="C28" xr:uid="{00000000-0002-0000-1200-000002000000}">
      <formula1>"１級公認,２級公認,３級公認"</formula1>
    </dataValidation>
    <dataValidation type="list" allowBlank="1" showInputMessage="1" showErrorMessage="1" sqref="C30" xr:uid="{00000000-0002-0000-1200-000003000000}">
      <formula1>"不要,通常版,大型版"</formula1>
    </dataValidation>
    <dataValidation type="list" allowBlank="1" showInputMessage="1" showErrorMessage="1" sqref="C27" xr:uid="{00000000-0002-0000-1200-000004000000}">
      <formula1>"更新,新規"</formula1>
    </dataValidation>
    <dataValidation type="list" allowBlank="1" showInputMessage="1" showErrorMessage="1" sqref="C6" xr:uid="{00000000-0002-0000-12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"/>
  <sheetViews>
    <sheetView tabSelected="1" workbookViewId="0">
      <selection activeCell="C4" sqref="C4"/>
    </sheetView>
  </sheetViews>
  <sheetFormatPr defaultRowHeight="28.8"/>
  <cols>
    <col min="1" max="1" width="19.09765625" customWidth="1"/>
    <col min="2" max="2" width="15.5" customWidth="1"/>
    <col min="3" max="3" width="25.19921875" style="29" customWidth="1"/>
    <col min="4" max="4" width="22" customWidth="1"/>
    <col min="5" max="5" width="18.3984375" customWidth="1"/>
  </cols>
  <sheetData>
    <row r="1" spans="1:10" ht="21">
      <c r="A1" s="71" t="s">
        <v>13</v>
      </c>
      <c r="B1" s="72"/>
      <c r="C1" s="72"/>
      <c r="D1" s="72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68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20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17"/>
      <c r="E16" s="1"/>
      <c r="F16" s="1"/>
      <c r="G16" s="1"/>
      <c r="H16" s="1"/>
      <c r="I16" s="1"/>
      <c r="J16" s="1"/>
    </row>
    <row r="17" spans="1:11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1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1" ht="15" customHeight="1" thickBot="1">
      <c r="A19" s="1"/>
      <c r="B19" s="10"/>
      <c r="C19" s="23"/>
      <c r="D19" s="1"/>
      <c r="E19" s="1"/>
      <c r="F19" s="3"/>
    </row>
    <row r="20" spans="1:11" ht="24.9" customHeight="1" thickBot="1">
      <c r="A20" s="2" t="s">
        <v>8</v>
      </c>
      <c r="B20" s="13"/>
      <c r="C20" s="24"/>
      <c r="D20" s="21"/>
      <c r="E20" s="22"/>
      <c r="F20" s="1"/>
    </row>
    <row r="21" spans="1:11" ht="15" customHeight="1" thickBot="1">
      <c r="A21" s="1"/>
      <c r="B21" s="10"/>
      <c r="C21" s="23"/>
      <c r="D21" s="1"/>
      <c r="E21" s="1"/>
      <c r="F21" s="1"/>
    </row>
    <row r="22" spans="1:11" ht="24.9" customHeight="1" thickBot="1">
      <c r="A22" s="2" t="s">
        <v>38</v>
      </c>
      <c r="B22" s="14"/>
      <c r="C22" s="81"/>
      <c r="D22" s="82"/>
      <c r="E22" s="1"/>
      <c r="F22" s="1"/>
    </row>
    <row r="23" spans="1:11" ht="18.600000000000001" thickBot="1">
      <c r="A23" s="2"/>
      <c r="B23" s="14"/>
      <c r="C23" s="30"/>
      <c r="D23" s="18"/>
      <c r="E23" s="18"/>
      <c r="F23" s="1"/>
    </row>
    <row r="24" spans="1:11" ht="24.9" customHeight="1">
      <c r="A24" s="75" t="s">
        <v>40</v>
      </c>
      <c r="B24" s="14" t="s">
        <v>9</v>
      </c>
      <c r="C24" s="83"/>
      <c r="D24" s="84"/>
      <c r="E24" s="1"/>
      <c r="F24" s="1"/>
      <c r="K24" s="53"/>
    </row>
    <row r="25" spans="1:11" ht="24.9" customHeight="1" thickBot="1">
      <c r="A25" s="85"/>
      <c r="B25" s="14" t="s">
        <v>6</v>
      </c>
      <c r="C25" s="73"/>
      <c r="D25" s="74"/>
      <c r="E25" s="1"/>
      <c r="F25" s="1"/>
    </row>
    <row r="26" spans="1:11" ht="24.9" customHeight="1" thickBot="1">
      <c r="A26" s="1"/>
      <c r="B26" s="10"/>
      <c r="C26" s="30" t="s">
        <v>10</v>
      </c>
      <c r="D26" s="1"/>
      <c r="E26" s="1"/>
      <c r="F26" s="1"/>
    </row>
    <row r="27" spans="1:11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56"/>
      <c r="G27" s="57"/>
    </row>
    <row r="28" spans="1:11" ht="24.9" hidden="1" customHeight="1">
      <c r="A28" s="86"/>
      <c r="B28" s="16" t="s">
        <v>19</v>
      </c>
      <c r="C28" s="46"/>
      <c r="D28" s="50" t="s">
        <v>0</v>
      </c>
      <c r="E28" s="1"/>
      <c r="F28" s="1"/>
    </row>
    <row r="29" spans="1:11" ht="24.9" hidden="1" customHeight="1">
      <c r="A29" s="86"/>
      <c r="B29" s="14" t="s">
        <v>20</v>
      </c>
      <c r="C29" s="48"/>
      <c r="D29" s="1"/>
      <c r="E29" s="1"/>
      <c r="F29" s="1"/>
    </row>
    <row r="30" spans="1:11" ht="24.75" hidden="1" customHeight="1" thickBot="1">
      <c r="A30" s="86"/>
      <c r="B30" s="14" t="s">
        <v>53</v>
      </c>
      <c r="C30" s="47"/>
      <c r="D30" s="50" t="s">
        <v>0</v>
      </c>
      <c r="E30" s="52" t="s">
        <v>58</v>
      </c>
      <c r="F30" s="1"/>
    </row>
    <row r="31" spans="1:11" ht="15" hidden="1" customHeight="1" thickBot="1">
      <c r="A31" s="1"/>
      <c r="B31" s="10"/>
      <c r="C31" s="23"/>
      <c r="D31" s="1"/>
      <c r="E31" s="1"/>
      <c r="F31" s="1"/>
    </row>
    <row r="32" spans="1:11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1:D1"/>
    <mergeCell ref="C25:D25"/>
    <mergeCell ref="A32:A33"/>
    <mergeCell ref="A8:A9"/>
    <mergeCell ref="A16:A18"/>
    <mergeCell ref="C17:D17"/>
    <mergeCell ref="C18:D18"/>
    <mergeCell ref="C22:D22"/>
    <mergeCell ref="C24:D24"/>
    <mergeCell ref="A24:A25"/>
    <mergeCell ref="A27:A30"/>
  </mergeCells>
  <phoneticPr fontId="14"/>
  <dataValidations count="6">
    <dataValidation type="list" allowBlank="1" showInputMessage="1" showErrorMessage="1" sqref="C4" xr:uid="{00000000-0002-0000-0100-000000000000}">
      <formula1>"19才以上,19才未満,学連,高体連,中学生以下,指導者"</formula1>
    </dataValidation>
    <dataValidation type="list" allowBlank="1" showInputMessage="1" showErrorMessage="1" sqref="C11" xr:uid="{00000000-0002-0000-0100-000001000000}">
      <formula1>"男性,女性"</formula1>
    </dataValidation>
    <dataValidation type="list" allowBlank="1" showInputMessage="1" showErrorMessage="1" sqref="C28 G27" xr:uid="{00000000-0002-0000-0100-000002000000}">
      <formula1>"１級公認,２級公認,３級公認"</formula1>
    </dataValidation>
    <dataValidation type="list" allowBlank="1" showInputMessage="1" showErrorMessage="1" sqref="C27 F27" xr:uid="{00000000-0002-0000-0100-000003000000}">
      <formula1>"更新,新規"</formula1>
    </dataValidation>
    <dataValidation type="list" allowBlank="1" showInputMessage="1" showErrorMessage="1" sqref="C30" xr:uid="{00000000-0002-0000-0100-000004000000}">
      <formula1>"不要,通常版,大型版"</formula1>
    </dataValidation>
    <dataValidation type="list" allowBlank="1" showInputMessage="1" showErrorMessage="1" sqref="C6" xr:uid="{00000000-0002-0000-01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19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1300-000000000000}">
      <formula1>"19才以上,19才未満,学連,高体連,中学生以下,指導者"</formula1>
    </dataValidation>
    <dataValidation type="list" allowBlank="1" showInputMessage="1" showErrorMessage="1" sqref="C11" xr:uid="{00000000-0002-0000-1300-000001000000}">
      <formula1>"男性,女性"</formula1>
    </dataValidation>
    <dataValidation type="list" allowBlank="1" showInputMessage="1" showErrorMessage="1" sqref="C28" xr:uid="{00000000-0002-0000-1300-000002000000}">
      <formula1>"１級公認,２級公認,３級公認"</formula1>
    </dataValidation>
    <dataValidation type="list" allowBlank="1" showInputMessage="1" showErrorMessage="1" sqref="C27" xr:uid="{00000000-0002-0000-1300-000003000000}">
      <formula1>"更新,新規"</formula1>
    </dataValidation>
    <dataValidation type="list" allowBlank="1" showInputMessage="1" showErrorMessage="1" sqref="C30" xr:uid="{00000000-0002-0000-1300-000004000000}">
      <formula1>"不要,通常版,大型版"</formula1>
    </dataValidation>
    <dataValidation type="list" allowBlank="1" showInputMessage="1" showErrorMessage="1" sqref="C6" xr:uid="{00000000-0002-0000-13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6"/>
  <sheetViews>
    <sheetView workbookViewId="0">
      <selection activeCell="C8" sqref="C8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20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1400-000000000000}">
      <formula1>"19才以上,19才未満,学連,高体連,中学生以下,指導者"</formula1>
    </dataValidation>
    <dataValidation type="list" allowBlank="1" showInputMessage="1" showErrorMessage="1" sqref="C11" xr:uid="{00000000-0002-0000-1400-000001000000}">
      <formula1>"男性,女性"</formula1>
    </dataValidation>
    <dataValidation type="list" allowBlank="1" showInputMessage="1" showErrorMessage="1" sqref="C28" xr:uid="{00000000-0002-0000-1400-000002000000}">
      <formula1>"１級公認,２級公認,３級公認"</formula1>
    </dataValidation>
    <dataValidation type="list" allowBlank="1" showInputMessage="1" showErrorMessage="1" sqref="C30" xr:uid="{00000000-0002-0000-1400-000003000000}">
      <formula1>"不要,通常版,大型版"</formula1>
    </dataValidation>
    <dataValidation type="list" allowBlank="1" showInputMessage="1" showErrorMessage="1" sqref="C27" xr:uid="{00000000-0002-0000-1400-000004000000}">
      <formula1>"更新,新規"</formula1>
    </dataValidation>
    <dataValidation type="list" allowBlank="1" showInputMessage="1" showErrorMessage="1" sqref="C6" xr:uid="{00000000-0002-0000-14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66"/>
  <sheetViews>
    <sheetView workbookViewId="0">
      <selection activeCell="A11" sqref="A11"/>
    </sheetView>
  </sheetViews>
  <sheetFormatPr defaultColWidth="9" defaultRowHeight="28.8"/>
  <cols>
    <col min="1" max="1" width="19.09765625" customWidth="1"/>
    <col min="2" max="2" width="14.8984375" customWidth="1"/>
    <col min="3" max="3" width="26.3984375" style="29" customWidth="1"/>
    <col min="4" max="4" width="19.69921875" customWidth="1"/>
    <col min="5" max="5" width="9.09765625" customWidth="1"/>
  </cols>
  <sheetData>
    <row r="1" spans="1:10" ht="21">
      <c r="A1" s="71" t="s">
        <v>13</v>
      </c>
      <c r="B1" s="72"/>
      <c r="C1" s="72"/>
      <c r="D1" s="72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1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/>
      <c r="E4" s="1"/>
      <c r="F4" s="1"/>
      <c r="G4" s="1"/>
      <c r="H4" s="1"/>
      <c r="I4" s="1"/>
      <c r="J4" s="1"/>
    </row>
    <row r="5" spans="1:10" ht="24.9" customHeight="1" thickBot="1">
      <c r="A5" s="63" t="s">
        <v>70</v>
      </c>
      <c r="B5" s="9"/>
      <c r="C5" s="64" t="s">
        <v>71</v>
      </c>
      <c r="D5" s="50"/>
      <c r="E5" s="1"/>
      <c r="F5" s="1"/>
      <c r="G5" s="1"/>
      <c r="H5" s="1"/>
      <c r="I5" s="1"/>
      <c r="J5" s="1"/>
    </row>
    <row r="6" spans="1:10" ht="24.9" customHeight="1">
      <c r="A6" s="63"/>
      <c r="B6" s="9"/>
      <c r="C6" s="10"/>
      <c r="D6" s="50"/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72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49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20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17"/>
      <c r="E16" s="1"/>
      <c r="F16" s="1"/>
      <c r="G16" s="1"/>
      <c r="H16" s="1"/>
      <c r="I16" s="1"/>
      <c r="J16" s="1"/>
    </row>
    <row r="17" spans="1:11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1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1" ht="15" customHeight="1" thickBot="1">
      <c r="A19" s="1"/>
      <c r="B19" s="10"/>
      <c r="C19" s="23"/>
      <c r="D19" s="1"/>
      <c r="E19" s="1"/>
      <c r="F19" s="3"/>
    </row>
    <row r="20" spans="1:11" ht="24.9" customHeight="1" thickBot="1">
      <c r="A20" s="2" t="s">
        <v>8</v>
      </c>
      <c r="B20" s="13"/>
      <c r="C20" s="24"/>
      <c r="D20" s="21"/>
      <c r="E20" s="22"/>
      <c r="F20" s="1"/>
    </row>
    <row r="21" spans="1:11" ht="15" customHeight="1" thickBot="1">
      <c r="A21" s="1"/>
      <c r="B21" s="10"/>
      <c r="C21" s="23"/>
      <c r="D21" s="1"/>
      <c r="E21" s="1"/>
      <c r="F21" s="1"/>
    </row>
    <row r="22" spans="1:11" ht="24.9" customHeight="1" thickBot="1">
      <c r="A22" s="2" t="s">
        <v>38</v>
      </c>
      <c r="B22" s="14"/>
      <c r="C22" s="81"/>
      <c r="D22" s="82"/>
      <c r="E22" s="1"/>
      <c r="F22" s="1"/>
    </row>
    <row r="23" spans="1:11" ht="18.600000000000001" thickBot="1">
      <c r="A23" s="2"/>
      <c r="B23" s="14"/>
      <c r="C23" s="30"/>
      <c r="D23" s="18"/>
      <c r="E23" s="18"/>
      <c r="F23" s="1"/>
    </row>
    <row r="24" spans="1:11" ht="24.9" customHeight="1">
      <c r="A24" s="75" t="s">
        <v>40</v>
      </c>
      <c r="B24" s="14" t="s">
        <v>9</v>
      </c>
      <c r="C24" s="83"/>
      <c r="D24" s="84"/>
      <c r="E24" s="1"/>
      <c r="F24" s="1"/>
      <c r="K24" s="53"/>
    </row>
    <row r="25" spans="1:11" ht="24.9" customHeight="1" thickBot="1">
      <c r="A25" s="85"/>
      <c r="B25" s="14" t="s">
        <v>6</v>
      </c>
      <c r="C25" s="73"/>
      <c r="D25" s="74"/>
      <c r="E25" s="1"/>
      <c r="F25" s="1"/>
    </row>
    <row r="26" spans="1:11" ht="24.9" customHeight="1" thickBot="1">
      <c r="A26" s="1"/>
      <c r="B26" s="10"/>
      <c r="C26" s="30" t="s">
        <v>10</v>
      </c>
      <c r="D26" s="1"/>
      <c r="E26" s="1"/>
      <c r="F26" s="1"/>
    </row>
    <row r="27" spans="1:11" ht="24.9" customHeight="1">
      <c r="A27" s="75" t="s">
        <v>39</v>
      </c>
      <c r="B27" s="14" t="s">
        <v>52</v>
      </c>
      <c r="C27" s="65" t="s">
        <v>73</v>
      </c>
      <c r="D27" s="50"/>
      <c r="E27" s="1"/>
      <c r="F27" s="56"/>
      <c r="G27" s="57"/>
    </row>
    <row r="28" spans="1:11" ht="24.9" customHeight="1">
      <c r="A28" s="86"/>
      <c r="B28" s="16" t="s">
        <v>19</v>
      </c>
      <c r="C28" s="66" t="s">
        <v>74</v>
      </c>
      <c r="D28" s="50"/>
      <c r="E28" s="1"/>
      <c r="F28" s="1"/>
    </row>
    <row r="29" spans="1:11" ht="24.9" customHeight="1">
      <c r="A29" s="86"/>
      <c r="B29" s="14" t="s">
        <v>20</v>
      </c>
      <c r="C29" s="48"/>
      <c r="D29" s="1"/>
      <c r="E29" s="1"/>
      <c r="F29" s="1"/>
    </row>
    <row r="30" spans="1:11" ht="24.9" customHeight="1" thickBot="1">
      <c r="A30" s="86"/>
      <c r="B30" s="14" t="s">
        <v>53</v>
      </c>
      <c r="C30" s="67" t="s">
        <v>75</v>
      </c>
      <c r="D30" s="90" t="s">
        <v>76</v>
      </c>
      <c r="E30" s="91"/>
      <c r="F30" s="1"/>
    </row>
    <row r="31" spans="1:11" ht="15" customHeight="1" thickBot="1">
      <c r="A31" s="1"/>
      <c r="B31" s="10"/>
      <c r="C31" s="23"/>
      <c r="D31" s="1"/>
      <c r="E31" s="1"/>
      <c r="F31" s="1"/>
    </row>
    <row r="32" spans="1:11" ht="24.9" customHeight="1">
      <c r="A32" s="75" t="s">
        <v>41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42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2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7:A30"/>
    <mergeCell ref="A24:A25"/>
    <mergeCell ref="D30:E30"/>
  </mergeCells>
  <phoneticPr fontId="14"/>
  <dataValidations count="4">
    <dataValidation type="list" allowBlank="1" showInputMessage="1" showErrorMessage="1" sqref="C4" xr:uid="{00000000-0002-0000-1500-000000000000}">
      <formula1>"19才以上,19才未満,学連,高体連,中学生以下,指導者"</formula1>
    </dataValidation>
    <dataValidation type="list" allowBlank="1" showInputMessage="1" showErrorMessage="1" sqref="C11" xr:uid="{00000000-0002-0000-1500-000001000000}">
      <formula1>"男性,女性"</formula1>
    </dataValidation>
    <dataValidation type="list" allowBlank="1" showInputMessage="1" showErrorMessage="1" sqref="G27" xr:uid="{00000000-0002-0000-1500-000002000000}">
      <formula1>"１級公認,２級公認,３級公認"</formula1>
    </dataValidation>
    <dataValidation type="list" allowBlank="1" showInputMessage="1" showErrorMessage="1" sqref="F27" xr:uid="{00000000-0002-0000-1500-000003000000}">
      <formula1>"更新,新規"</formula1>
    </dataValidation>
  </dataValidations>
  <printOptions horizontalCentered="1" verticalCentered="1"/>
  <pageMargins left="0.43307086614173229" right="0" top="0.55118110236220474" bottom="0.35433070866141736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M30"/>
  <sheetViews>
    <sheetView workbookViewId="0">
      <selection activeCell="G5" sqref="G5"/>
    </sheetView>
  </sheetViews>
  <sheetFormatPr defaultRowHeight="18"/>
  <cols>
    <col min="1" max="1" width="5.19921875" bestFit="1" customWidth="1"/>
    <col min="2" max="2" width="12.09765625" customWidth="1"/>
    <col min="6" max="6" width="13" bestFit="1" customWidth="1"/>
    <col min="7" max="7" width="14" customWidth="1"/>
    <col min="8" max="8" width="5.19921875" bestFit="1" customWidth="1"/>
    <col min="9" max="9" width="11.3984375" style="34" bestFit="1" customWidth="1"/>
    <col min="11" max="12" width="25.59765625" customWidth="1"/>
    <col min="13" max="13" width="14" customWidth="1"/>
    <col min="14" max="14" width="15.8984375" customWidth="1"/>
    <col min="15" max="16" width="25.59765625" customWidth="1"/>
    <col min="17" max="17" width="10.59765625" hidden="1" customWidth="1"/>
    <col min="18" max="18" width="0" hidden="1" customWidth="1"/>
    <col min="19" max="20" width="13" hidden="1" customWidth="1"/>
    <col min="21" max="21" width="11" bestFit="1" customWidth="1"/>
    <col min="22" max="22" width="15.09765625" bestFit="1" customWidth="1"/>
    <col min="23" max="23" width="8.69921875" customWidth="1"/>
    <col min="24" max="26" width="9" style="43"/>
    <col min="32" max="32" width="19.19921875" bestFit="1" customWidth="1"/>
  </cols>
  <sheetData>
    <row r="1" spans="1:33" s="31" customFormat="1">
      <c r="A1" s="36" t="s">
        <v>59</v>
      </c>
      <c r="B1" s="36" t="s">
        <v>25</v>
      </c>
      <c r="C1" s="36" t="s">
        <v>26</v>
      </c>
      <c r="D1" s="36" t="s">
        <v>37</v>
      </c>
      <c r="E1" s="36" t="s">
        <v>80</v>
      </c>
      <c r="F1" s="36" t="s">
        <v>27</v>
      </c>
      <c r="G1" s="36" t="s">
        <v>28</v>
      </c>
      <c r="H1" s="36" t="s">
        <v>29</v>
      </c>
      <c r="I1" s="37" t="s">
        <v>30</v>
      </c>
      <c r="J1" s="36" t="s">
        <v>31</v>
      </c>
      <c r="K1" s="36" t="s">
        <v>32</v>
      </c>
      <c r="L1" s="36" t="s">
        <v>33</v>
      </c>
      <c r="M1" s="36" t="s">
        <v>34</v>
      </c>
      <c r="N1" s="36" t="s">
        <v>51</v>
      </c>
      <c r="O1" s="36" t="s">
        <v>35</v>
      </c>
      <c r="P1" s="36" t="s">
        <v>50</v>
      </c>
      <c r="Q1" s="36" t="s">
        <v>54</v>
      </c>
      <c r="R1" s="38" t="s">
        <v>19</v>
      </c>
      <c r="S1" s="39" t="s">
        <v>20</v>
      </c>
      <c r="T1" s="39" t="s">
        <v>55</v>
      </c>
      <c r="U1" s="39" t="s">
        <v>21</v>
      </c>
      <c r="V1" s="39" t="s">
        <v>22</v>
      </c>
      <c r="W1" s="39" t="s">
        <v>36</v>
      </c>
      <c r="X1" s="49"/>
      <c r="Y1" s="62"/>
      <c r="Z1" s="49"/>
    </row>
    <row r="2" spans="1:33">
      <c r="A2" s="40">
        <v>1</v>
      </c>
      <c r="B2" s="40"/>
      <c r="C2" s="40" t="str">
        <f>IF(会員1!C$4=0,"",会員1!C$4)</f>
        <v/>
      </c>
      <c r="D2" s="40" t="str">
        <f>IF(会員1!C$5="プルダウン選択","",会員1!C$5)</f>
        <v/>
      </c>
      <c r="E2" s="40" t="str">
        <f>IF(会員1!C$6=0,"",会員1!C$6)</f>
        <v/>
      </c>
      <c r="F2" s="40" t="str">
        <f>IF(会員1!C$8=0,"",会員1!C$8)</f>
        <v/>
      </c>
      <c r="G2" s="40" t="str">
        <f>IF(会員1!C$9=0,"",会員1!C$9)</f>
        <v/>
      </c>
      <c r="H2" s="40" t="str">
        <f>IF(会員1!C$11=0,"",会員1!C$11)</f>
        <v/>
      </c>
      <c r="I2" s="41" t="str">
        <f>IF(会員1!C$13="","",会員1!C$13)</f>
        <v/>
      </c>
      <c r="J2" s="40" t="str">
        <f>IF(会員1!C$16=0,"",会員1!C$16)</f>
        <v/>
      </c>
      <c r="K2" s="40" t="str">
        <f>IF(会員1!C$17=0,"",会員1!C$17)</f>
        <v/>
      </c>
      <c r="L2" s="40" t="str">
        <f>IF(会員1!C$18=0,"",会員1!C$18)</f>
        <v/>
      </c>
      <c r="M2" s="40" t="str">
        <f>IF(会員1!C$20=0,"",会員1!C$20)</f>
        <v/>
      </c>
      <c r="N2" s="40" t="str">
        <f>IF(会員1!C$22=0,"",会員1!C$22)</f>
        <v/>
      </c>
      <c r="O2" s="40" t="str">
        <f>IF(会員1!C$24=0,"",会員1!C$24)</f>
        <v/>
      </c>
      <c r="P2" s="40" t="str">
        <f>IF(会員1!C$25=0,"",会員1!C$25)</f>
        <v/>
      </c>
      <c r="Q2" s="36" t="str">
        <f>IF(会員1!C$27=0,"",会員1!C$27)</f>
        <v/>
      </c>
      <c r="R2" s="40" t="str">
        <f>IF(会員1!C$28=0,"",会員1!C$28)</f>
        <v/>
      </c>
      <c r="S2" s="40" t="str">
        <f>IF(会員1!C$29=0,"",会員1!C$29)</f>
        <v/>
      </c>
      <c r="T2" s="36" t="str">
        <f>IF(会員1!C$30=0,"",会員1!C$30)</f>
        <v/>
      </c>
      <c r="U2" s="40" t="str">
        <f>IF(会員1!C$32=0,"",会員1!C$32)</f>
        <v/>
      </c>
      <c r="V2" s="40" t="str">
        <f>IF(会員1!C$33=0,"",会員1!C$33)</f>
        <v/>
      </c>
      <c r="W2" s="42" t="str">
        <f>IF(会員1!C$35=0,"",会員1!C$35)</f>
        <v/>
      </c>
      <c r="X2" s="58" t="str">
        <f>CONCATENATE(Q2,R2)</f>
        <v/>
      </c>
      <c r="Y2" s="58" t="str">
        <f>CONCATENATE(X2,T2)</f>
        <v/>
      </c>
      <c r="AC2" s="54" t="s">
        <v>64</v>
      </c>
      <c r="AD2" s="54" t="s">
        <v>60</v>
      </c>
      <c r="AE2" s="54" t="s">
        <v>66</v>
      </c>
      <c r="AF2" s="54" t="str">
        <f>CONCATENATE(AC2,AD2,AE2)</f>
        <v>更新１級公認不要</v>
      </c>
      <c r="AG2" s="54">
        <v>3500</v>
      </c>
    </row>
    <row r="3" spans="1:33">
      <c r="A3" s="40">
        <v>2</v>
      </c>
      <c r="B3" s="40"/>
      <c r="C3" s="40" t="str">
        <f>IF(会員2!C$4=0,"",会員2!C$4)</f>
        <v/>
      </c>
      <c r="D3" s="40" t="str">
        <f>IF(会員2!C$5="プルダウン選択","",会員2!C$5)</f>
        <v/>
      </c>
      <c r="E3" s="40" t="str">
        <f>IF(会員2!C$6=0,"",会員2!C$6)</f>
        <v/>
      </c>
      <c r="F3" s="40" t="str">
        <f>IF(会員2!C$8=0,"",会員2!C$8)</f>
        <v/>
      </c>
      <c r="G3" s="40" t="str">
        <f>IF(会員2!C$9=0,"",会員2!C$9)</f>
        <v/>
      </c>
      <c r="H3" s="40" t="str">
        <f>IF(会員2!C$11=0,"",会員2!C$11)</f>
        <v/>
      </c>
      <c r="I3" s="41" t="str">
        <f>IF(会員2!C$13="","",会員2!C$13)</f>
        <v/>
      </c>
      <c r="J3" s="40" t="str">
        <f>IF(会員2!C$16=0,"",会員2!C$16)</f>
        <v/>
      </c>
      <c r="K3" s="40" t="str">
        <f>IF(会員2!C$17=0,"",会員2!C$17)</f>
        <v/>
      </c>
      <c r="L3" s="40" t="str">
        <f>IF(会員2!C$18=0,"",会員2!C$18)</f>
        <v/>
      </c>
      <c r="M3" s="40" t="str">
        <f>IF(会員2!C$20=0,"",会員2!C$20)</f>
        <v/>
      </c>
      <c r="N3" s="40" t="str">
        <f>IF(会員2!C$22=0,"",会員2!C$22)</f>
        <v/>
      </c>
      <c r="O3" s="40" t="str">
        <f>IF(会員2!C$24=0,"",会員2!C$24)</f>
        <v/>
      </c>
      <c r="P3" s="40" t="str">
        <f>IF(会員2!C$25=0,"",会員2!C$25)</f>
        <v/>
      </c>
      <c r="Q3" s="36" t="str">
        <f>IF(会員2!C$27=0,"",会員2!C$27)</f>
        <v/>
      </c>
      <c r="R3" s="40" t="str">
        <f>IF(会員2!C$28=0,"",会員2!C$28)</f>
        <v/>
      </c>
      <c r="S3" s="40" t="str">
        <f>IF(会員2!C$29=0,"",会員2!C$29)</f>
        <v/>
      </c>
      <c r="T3" s="36" t="str">
        <f>IF(会員2!C$30=0,"",会員2!C$30)</f>
        <v/>
      </c>
      <c r="U3" s="40" t="str">
        <f>IF(会員2!C$32=0,"",会員2!C$32)</f>
        <v/>
      </c>
      <c r="V3" s="40" t="str">
        <f>IF(会員2!C$33=0,"",会員2!C$33)</f>
        <v/>
      </c>
      <c r="W3" s="42" t="str">
        <f>IF(会員2!C$35=0,"",会員2!C$35)</f>
        <v/>
      </c>
      <c r="X3" s="58" t="str">
        <f t="shared" ref="X3:X21" si="0">CONCATENATE(Q3,R3)</f>
        <v/>
      </c>
      <c r="Y3" s="58" t="str">
        <f t="shared" ref="Y3:Y21" si="1">CONCATENATE(X3,T3)</f>
        <v/>
      </c>
      <c r="AC3" s="54" t="s">
        <v>64</v>
      </c>
      <c r="AD3" s="54" t="s">
        <v>56</v>
      </c>
      <c r="AE3" s="54" t="s">
        <v>66</v>
      </c>
      <c r="AF3" s="54" t="str">
        <f t="shared" ref="AF3:AF4" si="2">CONCATENATE(AC3,AD3,AE3)</f>
        <v>更新２級公認不要</v>
      </c>
      <c r="AG3" s="54">
        <v>2500</v>
      </c>
    </row>
    <row r="4" spans="1:33">
      <c r="A4" s="40">
        <v>3</v>
      </c>
      <c r="B4" s="40"/>
      <c r="C4" s="40" t="str">
        <f>IF(会員3!C$4=0,"",会員3!C$4)</f>
        <v/>
      </c>
      <c r="D4" s="40" t="str">
        <f>IF(会員3!C$5="プルダウン選択","",会員3!C$5)</f>
        <v/>
      </c>
      <c r="E4" s="40" t="str">
        <f>IF(会員3!C$6=0,"",会員3!C$6)</f>
        <v/>
      </c>
      <c r="F4" s="40" t="str">
        <f>IF(会員3!C$8=0,"",会員3!C$8)</f>
        <v/>
      </c>
      <c r="G4" s="40" t="str">
        <f>IF(会員3!C$9=0,"",会員3!C$9)</f>
        <v/>
      </c>
      <c r="H4" s="40" t="str">
        <f>IF(会員3!C$11=0,"",会員3!C$11)</f>
        <v/>
      </c>
      <c r="I4" s="41" t="str">
        <f>IF(会員3!C$13="","",会員3!C$13)</f>
        <v/>
      </c>
      <c r="J4" s="40" t="str">
        <f>IF(会員3!C$16=0,"",会員3!C$16)</f>
        <v/>
      </c>
      <c r="K4" s="40" t="str">
        <f>IF(会員3!C$17=0,"",会員3!C$17)</f>
        <v/>
      </c>
      <c r="L4" s="40" t="str">
        <f>IF(会員3!C$18=0,"",会員3!C$18)</f>
        <v/>
      </c>
      <c r="M4" s="40" t="str">
        <f>IF(会員3!C$20=0,"",会員3!C$20)</f>
        <v/>
      </c>
      <c r="N4" s="40" t="str">
        <f>IF(会員3!C$22=0,"",会員3!C$22)</f>
        <v/>
      </c>
      <c r="O4" s="40" t="str">
        <f>IF(会員3!C$24=0,"",会員3!C$24)</f>
        <v/>
      </c>
      <c r="P4" s="40" t="str">
        <f>IF(会員3!C$25=0,"",会員3!C$25)</f>
        <v/>
      </c>
      <c r="Q4" s="36" t="str">
        <f>IF(会員3!C$27=0,"",会員3!C$27)</f>
        <v/>
      </c>
      <c r="R4" s="40" t="str">
        <f>IF(会員3!C$28=0,"",会員3!C$28)</f>
        <v/>
      </c>
      <c r="S4" s="40" t="str">
        <f>IF(会員3!C$29=0,"",会員3!C$29)</f>
        <v/>
      </c>
      <c r="T4" s="36" t="str">
        <f>IF(会員3!C$30=0,"",会員3!C$30)</f>
        <v/>
      </c>
      <c r="U4" s="40" t="str">
        <f>IF(会員3!C$32=0,"",会員3!C$32)</f>
        <v/>
      </c>
      <c r="V4" s="40" t="str">
        <f>IF(会員3!C$33=0,"",会員3!C$33)</f>
        <v/>
      </c>
      <c r="W4" s="42" t="str">
        <f>IF(会員3!C$35=0,"",会員3!C$35)</f>
        <v/>
      </c>
      <c r="X4" s="58" t="str">
        <f t="shared" si="0"/>
        <v/>
      </c>
      <c r="Y4" s="58" t="str">
        <f t="shared" si="1"/>
        <v/>
      </c>
      <c r="AC4" s="54" t="s">
        <v>64</v>
      </c>
      <c r="AD4" s="54" t="s">
        <v>57</v>
      </c>
      <c r="AE4" s="54" t="s">
        <v>66</v>
      </c>
      <c r="AF4" s="54" t="str">
        <f t="shared" si="2"/>
        <v>更新３級公認不要</v>
      </c>
      <c r="AG4" s="54">
        <v>1000</v>
      </c>
    </row>
    <row r="5" spans="1:33">
      <c r="A5" s="40">
        <v>4</v>
      </c>
      <c r="B5" s="40"/>
      <c r="C5" s="40" t="str">
        <f>IF(会員4!C$4=0,"",会員4!C$4)</f>
        <v/>
      </c>
      <c r="D5" s="40" t="str">
        <f>IF(会員4!C$5="プルダウン選択","",会員4!C$5)</f>
        <v/>
      </c>
      <c r="E5" s="40" t="str">
        <f>IF(会員4!C$6=0,"",会員4!C$6)</f>
        <v/>
      </c>
      <c r="F5" s="40" t="str">
        <f>IF(会員4!C$8=0,"",会員4!C$8)</f>
        <v/>
      </c>
      <c r="G5" s="40" t="str">
        <f>IF(会員4!C$9=0,"",会員4!C$9)</f>
        <v/>
      </c>
      <c r="H5" s="40" t="str">
        <f>IF(会員4!C$11=0,"",会員4!C$11)</f>
        <v/>
      </c>
      <c r="I5" s="41" t="str">
        <f>IF(会員4!C$13="","",会員4!C$13)</f>
        <v/>
      </c>
      <c r="J5" s="40" t="str">
        <f>IF(会員4!C$16=0,"",会員4!C$16)</f>
        <v/>
      </c>
      <c r="K5" s="40" t="str">
        <f>IF(会員4!C$17=0,"",会員4!C$17)</f>
        <v/>
      </c>
      <c r="L5" s="40" t="str">
        <f>IF(会員4!C$18=0,"",会員4!C$18)</f>
        <v/>
      </c>
      <c r="M5" s="40" t="str">
        <f>IF(会員4!C$20=0,"",会員4!C$20)</f>
        <v/>
      </c>
      <c r="N5" s="40" t="str">
        <f>IF(会員4!C$22=0,"",会員4!C$22)</f>
        <v/>
      </c>
      <c r="O5" s="40" t="str">
        <f>IF(会員4!C$24=0,"",会員4!C$24)</f>
        <v/>
      </c>
      <c r="P5" s="40" t="str">
        <f>IF(会員4!C$25=0,"",会員4!C$25)</f>
        <v/>
      </c>
      <c r="Q5" s="36" t="str">
        <f>IF(会員4!C$27=0,"",会員4!C$27)</f>
        <v/>
      </c>
      <c r="R5" s="40" t="str">
        <f>IF(会員4!C$28=0,"",会員4!C$28)</f>
        <v/>
      </c>
      <c r="S5" s="40" t="str">
        <f>IF(会員4!C$29=0,"",会員4!C$29)</f>
        <v/>
      </c>
      <c r="T5" s="36" t="str">
        <f>IF(会員4!C$30=0,"",会員4!C$30)</f>
        <v/>
      </c>
      <c r="U5" s="40" t="str">
        <f>IF(会員4!C$32=0,"",会員4!C$32)</f>
        <v/>
      </c>
      <c r="V5" s="40" t="str">
        <f>IF(会員4!C$33=0,"",会員4!C$33)</f>
        <v/>
      </c>
      <c r="W5" s="42" t="str">
        <f>IF(会員4!C$35=0,"",会員4!C$35)</f>
        <v/>
      </c>
      <c r="X5" s="58" t="str">
        <f t="shared" si="0"/>
        <v/>
      </c>
      <c r="Y5" s="58" t="str">
        <f t="shared" si="1"/>
        <v/>
      </c>
      <c r="AC5" s="54" t="s">
        <v>64</v>
      </c>
      <c r="AD5" s="54" t="s">
        <v>60</v>
      </c>
      <c r="AE5" s="54" t="s">
        <v>67</v>
      </c>
      <c r="AF5" s="54" t="str">
        <f>CONCATENATE(AC5,AD5,AE5)</f>
        <v>更新１級公認通常版</v>
      </c>
      <c r="AG5" s="54">
        <v>4500</v>
      </c>
    </row>
    <row r="6" spans="1:33">
      <c r="A6" s="40">
        <v>5</v>
      </c>
      <c r="B6" s="40"/>
      <c r="C6" s="40" t="str">
        <f>IF(会員5!C$4=0,"",会員5!C$4)</f>
        <v/>
      </c>
      <c r="D6" s="40" t="str">
        <f>IF(会員5!C$5="プルダウン選択","",会員5!C$5)</f>
        <v/>
      </c>
      <c r="E6" s="40" t="str">
        <f>IF(会員6!C$6=0,"",会員5!C$6)</f>
        <v/>
      </c>
      <c r="F6" s="40" t="str">
        <f>IF(会員5!C$8=0,"",会員5!C$8)</f>
        <v/>
      </c>
      <c r="G6" s="40" t="str">
        <f>IF(会員5!C$9=0,"",会員5!C$9)</f>
        <v/>
      </c>
      <c r="H6" s="40" t="str">
        <f>IF(会員5!C$11=0,"",会員5!C$11)</f>
        <v/>
      </c>
      <c r="I6" s="41" t="str">
        <f>IF(会員5!C$13="","",会員5!C$13)</f>
        <v/>
      </c>
      <c r="J6" s="40" t="str">
        <f>IF(会員5!C$16=0,"",会員5!C$16)</f>
        <v/>
      </c>
      <c r="K6" s="40" t="str">
        <f>IF(会員5!C$17=0,"",会員5!C$17)</f>
        <v/>
      </c>
      <c r="L6" s="40" t="str">
        <f>IF(会員5!C$18=0,"",会員5!C$18)</f>
        <v/>
      </c>
      <c r="M6" s="40" t="str">
        <f>IF(会員5!C$20=0,"",会員5!C$20)</f>
        <v/>
      </c>
      <c r="N6" s="40" t="str">
        <f>IF(会員5!C$22=0,"",会員5!C$22)</f>
        <v/>
      </c>
      <c r="O6" s="40" t="str">
        <f>IF(会員5!C$24=0,"",会員5!C$24)</f>
        <v/>
      </c>
      <c r="P6" s="40" t="str">
        <f>IF(会員5!C$25=0,"",会員5!C$25)</f>
        <v/>
      </c>
      <c r="Q6" s="36" t="str">
        <f>IF(会員5!C$27=0,"",会員5!C$27)</f>
        <v/>
      </c>
      <c r="R6" s="40" t="str">
        <f>IF(会員5!C$28=0,"",会員5!C$28)</f>
        <v/>
      </c>
      <c r="S6" s="40" t="str">
        <f>IF(会員5!C$29=0,"",会員5!C$29)</f>
        <v/>
      </c>
      <c r="T6" s="36" t="str">
        <f>IF(会員5!C$30=0,"",会員5!C$30)</f>
        <v/>
      </c>
      <c r="U6" s="40" t="str">
        <f>IF(会員5!C$32=0,"",会員5!C$32)</f>
        <v/>
      </c>
      <c r="V6" s="40" t="str">
        <f>IF(会員5!C$33=0,"",会員5!C$33)</f>
        <v/>
      </c>
      <c r="W6" s="42" t="str">
        <f>IF(会員5!C$35=0,"",会員5!C$35)</f>
        <v/>
      </c>
      <c r="X6" s="58" t="str">
        <f t="shared" si="0"/>
        <v/>
      </c>
      <c r="Y6" s="58" t="str">
        <f t="shared" si="1"/>
        <v/>
      </c>
      <c r="AC6" s="54" t="s">
        <v>64</v>
      </c>
      <c r="AD6" s="54" t="s">
        <v>56</v>
      </c>
      <c r="AE6" s="54" t="s">
        <v>67</v>
      </c>
      <c r="AF6" s="54" t="str">
        <f t="shared" ref="AF6:AF7" si="3">CONCATENATE(AC6,AD6,AE6)</f>
        <v>更新２級公認通常版</v>
      </c>
      <c r="AG6" s="54">
        <v>3500</v>
      </c>
    </row>
    <row r="7" spans="1:33">
      <c r="A7" s="40">
        <v>6</v>
      </c>
      <c r="B7" s="40"/>
      <c r="C7" s="40" t="str">
        <f>IF(会員6!C$4=0,"",会員6!C$4)</f>
        <v/>
      </c>
      <c r="D7" s="40" t="str">
        <f>IF(会員6!C$5="プルダウン選択","",会員6!C$5)</f>
        <v/>
      </c>
      <c r="E7" s="40" t="str">
        <f>IF(会員6!C$6=0,"",会員6!C$6)</f>
        <v/>
      </c>
      <c r="F7" s="40" t="str">
        <f>IF(会員6!C$8=0,"",会員6!C$8)</f>
        <v/>
      </c>
      <c r="G7" s="40" t="str">
        <f>IF(会員6!C$9=0,"",会員6!C$9)</f>
        <v/>
      </c>
      <c r="H7" s="40" t="str">
        <f>IF(会員6!C$11=0,"",会員6!C$11)</f>
        <v/>
      </c>
      <c r="I7" s="41" t="str">
        <f>IF(会員6!C$13="","",会員6!C$13)</f>
        <v/>
      </c>
      <c r="J7" s="40" t="str">
        <f>IF(会員6!C$16=0,"",会員6!C$16)</f>
        <v/>
      </c>
      <c r="K7" s="40" t="str">
        <f>IF(会員6!C$17=0,"",会員6!C$17)</f>
        <v/>
      </c>
      <c r="L7" s="40" t="str">
        <f>IF(会員6!C$18=0,"",会員6!C$18)</f>
        <v/>
      </c>
      <c r="M7" s="40" t="str">
        <f>IF(会員6!C$20=0,"",会員6!C$20)</f>
        <v/>
      </c>
      <c r="N7" s="40" t="str">
        <f>IF(会員6!C$22=0,"",会員6!C$22)</f>
        <v/>
      </c>
      <c r="O7" s="40" t="str">
        <f>IF(会員6!C$24=0,"",会員6!C$24)</f>
        <v/>
      </c>
      <c r="P7" s="40" t="str">
        <f>IF(会員6!C$25=0,"",会員6!C$25)</f>
        <v/>
      </c>
      <c r="Q7" s="36" t="str">
        <f>IF(会員6!C$27=0,"",会員6!C$27)</f>
        <v/>
      </c>
      <c r="R7" s="40" t="str">
        <f>IF(会員6!C$28=0,"",会員6!C$28)</f>
        <v/>
      </c>
      <c r="S7" s="40" t="str">
        <f>IF(会員6!C$29=0,"",会員6!C$29)</f>
        <v/>
      </c>
      <c r="T7" s="36" t="str">
        <f>IF(会員6!C$30=0,"",会員6!C$30)</f>
        <v/>
      </c>
      <c r="U7" s="40" t="str">
        <f>IF(会員6!C$32=0,"",会員6!C$32)</f>
        <v/>
      </c>
      <c r="V7" s="40" t="str">
        <f>IF(会員6!C$33=0,"",会員6!C$33)</f>
        <v/>
      </c>
      <c r="W7" s="42" t="str">
        <f>IF(会員6!C$35=0,"",会員6!C$35)</f>
        <v/>
      </c>
      <c r="X7" s="58" t="str">
        <f t="shared" si="0"/>
        <v/>
      </c>
      <c r="Y7" s="58" t="str">
        <f t="shared" si="1"/>
        <v/>
      </c>
      <c r="AC7" s="54" t="s">
        <v>64</v>
      </c>
      <c r="AD7" s="54" t="s">
        <v>57</v>
      </c>
      <c r="AE7" s="54" t="s">
        <v>67</v>
      </c>
      <c r="AF7" s="54" t="str">
        <f t="shared" si="3"/>
        <v>更新３級公認通常版</v>
      </c>
      <c r="AG7" s="54">
        <v>2000</v>
      </c>
    </row>
    <row r="8" spans="1:33">
      <c r="A8" s="40">
        <v>7</v>
      </c>
      <c r="B8" s="40"/>
      <c r="C8" s="40" t="str">
        <f>IF(会員7!C$4=0,"",会員7!C$4)</f>
        <v/>
      </c>
      <c r="D8" s="40" t="str">
        <f>IF(会員7!C$5="プルダウン選択","",会員7!C$5)</f>
        <v/>
      </c>
      <c r="E8" s="40" t="str">
        <f>IF(会員7!C$6=0,"",会員7!C$6)</f>
        <v/>
      </c>
      <c r="F8" s="40" t="str">
        <f>IF(会員7!C$8=0,"",会員7!C$8)</f>
        <v/>
      </c>
      <c r="G8" s="40" t="str">
        <f>IF(会員7!C$9=0,"",会員7!C$9)</f>
        <v/>
      </c>
      <c r="H8" s="40" t="str">
        <f>IF(会員7!C$11=0,"",会員7!C$11)</f>
        <v/>
      </c>
      <c r="I8" s="41" t="str">
        <f>IF(会員7!C$13="","",会員7!C$13)</f>
        <v/>
      </c>
      <c r="J8" s="40" t="str">
        <f>IF(会員7!C$16=0,"",会員7!C$16)</f>
        <v/>
      </c>
      <c r="K8" s="40" t="str">
        <f>IF(会員7!C$17=0,"",会員7!C$17)</f>
        <v/>
      </c>
      <c r="L8" s="40" t="str">
        <f>IF(会員7!C$18=0,"",会員7!C$18)</f>
        <v/>
      </c>
      <c r="M8" s="40" t="str">
        <f>IF(会員7!C$20=0,"",会員7!C$20)</f>
        <v/>
      </c>
      <c r="N8" s="40" t="str">
        <f>IF(会員7!C$22=0,"",会員7!C$22)</f>
        <v/>
      </c>
      <c r="O8" s="40" t="str">
        <f>IF(会員7!C$24=0,"",会員7!C$24)</f>
        <v/>
      </c>
      <c r="P8" s="40" t="str">
        <f>IF(会員7!C$25=0,"",会員7!C$25)</f>
        <v/>
      </c>
      <c r="Q8" s="36" t="str">
        <f>IF(会員7!C$27=0,"",会員7!C$27)</f>
        <v/>
      </c>
      <c r="R8" s="40" t="str">
        <f>IF(会員7!C$28=0,"",会員7!C$28)</f>
        <v/>
      </c>
      <c r="S8" s="40" t="str">
        <f>IF(会員7!C$29=0,"",会員7!C$29)</f>
        <v/>
      </c>
      <c r="T8" s="36" t="str">
        <f>IF(会員7!C$30=0,"",会員7!C$30)</f>
        <v/>
      </c>
      <c r="U8" s="40" t="str">
        <f>IF(会員7!C$32=0,"",会員7!C$32)</f>
        <v/>
      </c>
      <c r="V8" s="40" t="str">
        <f>IF(会員7!C$33=0,"",会員7!C$33)</f>
        <v/>
      </c>
      <c r="W8" s="42" t="str">
        <f>IF(会員7!C$35=0,"",会員7!C$35)</f>
        <v/>
      </c>
      <c r="X8" s="58" t="str">
        <f t="shared" si="0"/>
        <v/>
      </c>
      <c r="Y8" s="58" t="str">
        <f t="shared" si="1"/>
        <v/>
      </c>
      <c r="AC8" s="54" t="s">
        <v>64</v>
      </c>
      <c r="AD8" s="54" t="s">
        <v>60</v>
      </c>
      <c r="AE8" s="54" t="s">
        <v>68</v>
      </c>
      <c r="AF8" s="54" t="str">
        <f>CONCATENATE(AC8,AD8,AE8)</f>
        <v>更新１級公認大型版</v>
      </c>
      <c r="AG8" s="54">
        <v>5700</v>
      </c>
    </row>
    <row r="9" spans="1:33">
      <c r="A9" s="40">
        <v>8</v>
      </c>
      <c r="B9" s="40"/>
      <c r="C9" s="40" t="str">
        <f>IF(会員8!C$4=0,"",会員8!C$4)</f>
        <v/>
      </c>
      <c r="D9" s="40" t="str">
        <f>IF(会員8!C$5="プルダウン選択","",会員8!C$5)</f>
        <v/>
      </c>
      <c r="E9" s="40" t="str">
        <f>IF(会員8!C$6=0,"",会員8!C$6)</f>
        <v/>
      </c>
      <c r="F9" s="40" t="str">
        <f>IF(会員8!C$8=0,"",会員8!C$8)</f>
        <v/>
      </c>
      <c r="G9" s="40" t="str">
        <f>IF(会員8!C$9=0,"",会員8!C$9)</f>
        <v/>
      </c>
      <c r="H9" s="40" t="str">
        <f>IF(会員8!C$11=0,"",会員8!C$11)</f>
        <v/>
      </c>
      <c r="I9" s="41" t="str">
        <f>IF(会員8!C$13="","",会員8!C$13)</f>
        <v/>
      </c>
      <c r="J9" s="40" t="str">
        <f>IF(会員8!C$16=0,"",会員8!C$16)</f>
        <v/>
      </c>
      <c r="K9" s="40" t="str">
        <f>IF(会員8!C$17=0,"",会員8!C$17)</f>
        <v/>
      </c>
      <c r="L9" s="40" t="str">
        <f>IF(会員8!C$18=0,"",会員8!C$18)</f>
        <v/>
      </c>
      <c r="M9" s="40" t="str">
        <f>IF(会員8!C$20=0,"",会員8!C$20)</f>
        <v/>
      </c>
      <c r="N9" s="40" t="str">
        <f>IF(会員8!C$22=0,"",会員8!C$22)</f>
        <v/>
      </c>
      <c r="O9" s="40" t="str">
        <f>IF(会員8!C$24=0,"",会員8!C$24)</f>
        <v/>
      </c>
      <c r="P9" s="40" t="str">
        <f>IF(会員8!C$25=0,"",会員8!C$25)</f>
        <v/>
      </c>
      <c r="Q9" s="36" t="str">
        <f>IF(会員8!C$27=0,"",会員8!C$27)</f>
        <v/>
      </c>
      <c r="R9" s="40" t="str">
        <f>IF(会員8!C$28=0,"",会員8!C$28)</f>
        <v/>
      </c>
      <c r="S9" s="40" t="str">
        <f>IF(会員8!C$29=0,"",会員8!C$29)</f>
        <v/>
      </c>
      <c r="T9" s="36" t="str">
        <f>IF(会員8!C$30=0,"",会員8!C$30)</f>
        <v/>
      </c>
      <c r="U9" s="40" t="str">
        <f>IF(会員8!C$32=0,"",会員8!C$32)</f>
        <v/>
      </c>
      <c r="V9" s="40" t="str">
        <f>IF(会員8!C$33=0,"",会員8!C$33)</f>
        <v/>
      </c>
      <c r="W9" s="42" t="str">
        <f>IF(会員8!C$35=0,"",会員8!C$35)</f>
        <v/>
      </c>
      <c r="X9" s="58" t="str">
        <f t="shared" si="0"/>
        <v/>
      </c>
      <c r="Y9" s="58" t="str">
        <f t="shared" si="1"/>
        <v/>
      </c>
      <c r="AC9" s="54" t="s">
        <v>64</v>
      </c>
      <c r="AD9" s="54" t="s">
        <v>56</v>
      </c>
      <c r="AE9" s="54" t="s">
        <v>68</v>
      </c>
      <c r="AF9" s="54" t="str">
        <f t="shared" ref="AF9:AF10" si="4">CONCATENATE(AC9,AD9,AE9)</f>
        <v>更新２級公認大型版</v>
      </c>
      <c r="AG9" s="54">
        <v>4700</v>
      </c>
    </row>
    <row r="10" spans="1:33">
      <c r="A10" s="40">
        <v>9</v>
      </c>
      <c r="B10" s="40"/>
      <c r="C10" s="40" t="str">
        <f>IF(会員9!C$4=0,"",会員9!C$4)</f>
        <v/>
      </c>
      <c r="D10" s="40" t="str">
        <f>IF(会員9!C$5="プルダウン選択","",会員9!C$5)</f>
        <v/>
      </c>
      <c r="E10" s="40" t="str">
        <f>IF(会員9!C$6=0,"",会員9!C$6)</f>
        <v/>
      </c>
      <c r="F10" s="40" t="str">
        <f>IF(会員9!C$8=0,"",会員9!C$8)</f>
        <v/>
      </c>
      <c r="G10" s="40" t="str">
        <f>IF(会員9!C$9=0,"",会員9!C$9)</f>
        <v/>
      </c>
      <c r="H10" s="40" t="str">
        <f>IF(会員9!C$11=0,"",会員9!C$11)</f>
        <v/>
      </c>
      <c r="I10" s="41" t="str">
        <f>IF(会員9!C$13="","",会員9!C$13)</f>
        <v/>
      </c>
      <c r="J10" s="40" t="str">
        <f>IF(会員9!C$16=0,"",会員9!C$16)</f>
        <v/>
      </c>
      <c r="K10" s="40" t="str">
        <f>IF(会員9!C$17=0,"",会員9!C$17)</f>
        <v/>
      </c>
      <c r="L10" s="40" t="str">
        <f>IF(会員9!C$18=0,"",会員9!C$18)</f>
        <v/>
      </c>
      <c r="M10" s="40" t="str">
        <f>IF(会員9!C$20=0,"",会員9!C$20)</f>
        <v/>
      </c>
      <c r="N10" s="40" t="str">
        <f>IF(会員9!C$22=0,"",会員9!C$22)</f>
        <v/>
      </c>
      <c r="O10" s="40" t="str">
        <f>IF(会員9!C$24=0,"",会員9!C$24)</f>
        <v/>
      </c>
      <c r="P10" s="40" t="str">
        <f>IF(会員9!C$25=0,"",会員9!C$25)</f>
        <v/>
      </c>
      <c r="Q10" s="36" t="str">
        <f>IF(会員9!C$27=0,"",会員9!C$27)</f>
        <v/>
      </c>
      <c r="R10" s="40" t="str">
        <f>IF(会員9!C$28=0,"",会員9!C$28)</f>
        <v/>
      </c>
      <c r="S10" s="40" t="str">
        <f>IF(会員9!C$29=0,"",会員9!C$29)</f>
        <v/>
      </c>
      <c r="T10" s="36" t="str">
        <f>IF(会員9!C$30=0,"",会員9!C$30)</f>
        <v/>
      </c>
      <c r="U10" s="40" t="str">
        <f>IF(会員9!C$32=0,"",会員9!C$32)</f>
        <v/>
      </c>
      <c r="V10" s="40" t="str">
        <f>IF(会員9!C$33=0,"",会員9!C$33)</f>
        <v/>
      </c>
      <c r="W10" s="42" t="str">
        <f>IF(会員9!C$35=0,"",会員9!C$35)</f>
        <v/>
      </c>
      <c r="X10" s="58" t="str">
        <f t="shared" si="0"/>
        <v/>
      </c>
      <c r="Y10" s="58" t="str">
        <f t="shared" si="1"/>
        <v/>
      </c>
      <c r="AC10" s="54" t="s">
        <v>64</v>
      </c>
      <c r="AD10" s="54" t="s">
        <v>57</v>
      </c>
      <c r="AE10" s="54" t="s">
        <v>68</v>
      </c>
      <c r="AF10" s="54" t="str">
        <f t="shared" si="4"/>
        <v>更新３級公認大型版</v>
      </c>
      <c r="AG10" s="54">
        <v>3200</v>
      </c>
    </row>
    <row r="11" spans="1:33">
      <c r="A11" s="40">
        <v>10</v>
      </c>
      <c r="B11" s="40"/>
      <c r="C11" s="40" t="str">
        <f>IF(会員10!C$4=0,"",会員10!C$4)</f>
        <v/>
      </c>
      <c r="D11" s="40" t="str">
        <f>IF(会員10!C$5="プルダウン選択","",会員10!C$5)</f>
        <v/>
      </c>
      <c r="E11" s="40" t="str">
        <f>IF(会員10!C$6=0,"",会員10!C$6)</f>
        <v/>
      </c>
      <c r="F11" s="40" t="str">
        <f>IF(会員10!C$8=0,"",会員10!C$8)</f>
        <v/>
      </c>
      <c r="G11" s="40" t="str">
        <f>IF(会員10!C$9=0,"",会員10!C$9)</f>
        <v/>
      </c>
      <c r="H11" s="40" t="str">
        <f>IF(会員10!C$11=0,"",会員10!C$11)</f>
        <v/>
      </c>
      <c r="I11" s="41" t="str">
        <f>IF(会員10!C$13="","",会員10!C$13)</f>
        <v/>
      </c>
      <c r="J11" s="40" t="str">
        <f>IF(会員10!C$16=0,"",会員10!C$16)</f>
        <v/>
      </c>
      <c r="K11" s="40" t="str">
        <f>IF(会員10!C$17=0,"",会員10!C$17)</f>
        <v/>
      </c>
      <c r="L11" s="40" t="str">
        <f>IF(会員10!C$18=0,"",会員10!C$18)</f>
        <v/>
      </c>
      <c r="M11" s="40" t="str">
        <f>IF(会員10!C$20=0,"",会員10!C$20)</f>
        <v/>
      </c>
      <c r="N11" s="40" t="str">
        <f>IF(会員10!C$22=0,"",会員10!C$22)</f>
        <v/>
      </c>
      <c r="O11" s="40" t="str">
        <f>IF(会員10!C$24=0,"",会員10!C$24)</f>
        <v/>
      </c>
      <c r="P11" s="40" t="str">
        <f>IF(会員10!C$25=0,"",会員10!C$25)</f>
        <v/>
      </c>
      <c r="Q11" s="36" t="str">
        <f>IF(会員10!C$27=0,"",会員10!C$27)</f>
        <v/>
      </c>
      <c r="R11" s="40" t="str">
        <f>IF(会員10!C$28=0,"",会員10!C$28)</f>
        <v/>
      </c>
      <c r="S11" s="40" t="str">
        <f>IF(会員10!C$29=0,"",会員10!C$29)</f>
        <v/>
      </c>
      <c r="T11" s="36" t="str">
        <f>IF(会員10!C$30=0,"",会員10!C$30)</f>
        <v/>
      </c>
      <c r="U11" s="40" t="str">
        <f>IF(会員10!C$32=0,"",会員10!C$32)</f>
        <v/>
      </c>
      <c r="V11" s="40" t="str">
        <f>IF(会員10!C$33=0,"",会員10!C$33)</f>
        <v/>
      </c>
      <c r="W11" s="42" t="str">
        <f>IF(会員10!C$35=0,"",会員10!C$35)</f>
        <v/>
      </c>
      <c r="X11" s="58" t="str">
        <f t="shared" si="0"/>
        <v/>
      </c>
      <c r="Y11" s="58" t="str">
        <f t="shared" si="1"/>
        <v/>
      </c>
      <c r="AC11" s="54" t="s">
        <v>69</v>
      </c>
      <c r="AD11" s="54" t="s">
        <v>60</v>
      </c>
      <c r="AE11" s="54" t="s">
        <v>66</v>
      </c>
      <c r="AF11" s="54" t="str">
        <f>CONCATENATE(AC11,AD11,AE11)</f>
        <v>新規１級公認不要</v>
      </c>
      <c r="AG11" s="54" t="s">
        <v>65</v>
      </c>
    </row>
    <row r="12" spans="1:33">
      <c r="A12" s="40">
        <v>11</v>
      </c>
      <c r="B12" s="40"/>
      <c r="C12" s="40" t="str">
        <f>IF(会員11!C$4=0,"",会員11!C$4)</f>
        <v/>
      </c>
      <c r="D12" s="40" t="str">
        <f>IF(会員11!C$5="プルダウン選択","",会員11!C$5)</f>
        <v/>
      </c>
      <c r="E12" s="40" t="str">
        <f>IF(会員11!C$6=0,"",会員11!C$6)</f>
        <v/>
      </c>
      <c r="F12" s="40" t="str">
        <f>IF(会員11!C$8=0,"",会員11!C$8)</f>
        <v/>
      </c>
      <c r="G12" s="40" t="str">
        <f>IF(会員11!C$9=0,"",会員11!C$9)</f>
        <v/>
      </c>
      <c r="H12" s="40" t="str">
        <f>IF(会員11!C$11=0,"",会員11!C$11)</f>
        <v/>
      </c>
      <c r="I12" s="41" t="str">
        <f>IF(会員11!C$13="","",会員11!C$13)</f>
        <v/>
      </c>
      <c r="J12" s="40" t="str">
        <f>IF(会員11!C$16=0,"",会員11!C$16)</f>
        <v/>
      </c>
      <c r="K12" s="40" t="str">
        <f>IF(会員11!C$17=0,"",会員11!C$17)</f>
        <v/>
      </c>
      <c r="L12" s="40" t="str">
        <f>IF(会員11!C$18=0,"",会員11!C$18)</f>
        <v/>
      </c>
      <c r="M12" s="40" t="str">
        <f>IF(会員11!C$20=0,"",会員11!C$20)</f>
        <v/>
      </c>
      <c r="N12" s="40" t="str">
        <f>IF(会員11!C$22=0,"",会員11!C$22)</f>
        <v/>
      </c>
      <c r="O12" s="40" t="str">
        <f>IF(会員11!C$24=0,"",会員11!C$24)</f>
        <v/>
      </c>
      <c r="P12" s="40" t="str">
        <f>IF(会員11!C$25=0,"",会員11!C$25)</f>
        <v/>
      </c>
      <c r="Q12" s="36" t="str">
        <f>IF(会員11!C$27=0,"",会員11!C$27)</f>
        <v/>
      </c>
      <c r="R12" s="40" t="str">
        <f>IF(会員11!C$28=0,"",会員11!C$28)</f>
        <v/>
      </c>
      <c r="S12" s="40" t="str">
        <f>IF(会員11!C$29=0,"",会員11!C$29)</f>
        <v/>
      </c>
      <c r="T12" s="36" t="str">
        <f>IF(会員11!C$30=0,"",会員11!C$30)</f>
        <v/>
      </c>
      <c r="U12" s="40" t="str">
        <f>IF(会員11!C$32=0,"",会員11!C$32)</f>
        <v/>
      </c>
      <c r="V12" s="40" t="str">
        <f>IF(会員11!C$33=0,"",会員11!C$33)</f>
        <v/>
      </c>
      <c r="W12" s="42" t="str">
        <f>IF(会員11!C$35=0,"",会員11!C$35)</f>
        <v/>
      </c>
      <c r="X12" s="58" t="str">
        <f t="shared" si="0"/>
        <v/>
      </c>
      <c r="Y12" s="58" t="str">
        <f t="shared" si="1"/>
        <v/>
      </c>
      <c r="AC12" s="54" t="s">
        <v>69</v>
      </c>
      <c r="AD12" s="54" t="s">
        <v>56</v>
      </c>
      <c r="AE12" s="54" t="s">
        <v>66</v>
      </c>
      <c r="AF12" s="54" t="str">
        <f t="shared" ref="AF12:AF13" si="5">CONCATENATE(AC12,AD12,AE12)</f>
        <v>新規２級公認不要</v>
      </c>
      <c r="AG12" s="54">
        <v>4500</v>
      </c>
    </row>
    <row r="13" spans="1:33">
      <c r="A13" s="40">
        <v>12</v>
      </c>
      <c r="B13" s="40"/>
      <c r="C13" s="40" t="str">
        <f>IF(会員12!C$4=0,"",会員12!C$4)</f>
        <v/>
      </c>
      <c r="D13" s="40" t="str">
        <f>IF(会員12!C$5="プルダウン選択","",会員12!C$5)</f>
        <v/>
      </c>
      <c r="E13" s="40" t="str">
        <f>IF(会員12!C$6=0,"",会員12!C$6)</f>
        <v/>
      </c>
      <c r="F13" s="40" t="str">
        <f>IF(会員12!C$8=0,"",会員12!C$8)</f>
        <v/>
      </c>
      <c r="G13" s="40" t="str">
        <f>IF(会員12!C$9=0,"",会員12!C$9)</f>
        <v/>
      </c>
      <c r="H13" s="40" t="str">
        <f>IF(会員12!C$11=0,"",会員12!C$11)</f>
        <v/>
      </c>
      <c r="I13" s="41" t="str">
        <f>IF(会員12!C$13="","",会員12!C$13)</f>
        <v/>
      </c>
      <c r="J13" s="40" t="str">
        <f>IF(会員12!C$16=0,"",会員12!C$16)</f>
        <v/>
      </c>
      <c r="K13" s="40" t="str">
        <f>IF(会員12!C$17=0,"",会員12!C$17)</f>
        <v/>
      </c>
      <c r="L13" s="40" t="str">
        <f>IF(会員12!C$18=0,"",会員12!C$18)</f>
        <v/>
      </c>
      <c r="M13" s="40" t="str">
        <f>IF(会員12!C$20=0,"",会員12!C$20)</f>
        <v/>
      </c>
      <c r="N13" s="40" t="str">
        <f>IF(会員12!C$22=0,"",会員12!C$22)</f>
        <v/>
      </c>
      <c r="O13" s="40" t="str">
        <f>IF(会員12!C$24=0,"",会員12!C$24)</f>
        <v/>
      </c>
      <c r="P13" s="40" t="str">
        <f>IF(会員12!C$25=0,"",会員12!C$25)</f>
        <v/>
      </c>
      <c r="Q13" s="36" t="str">
        <f>IF(会員12!C$27=0,"",会員12!C$27)</f>
        <v/>
      </c>
      <c r="R13" s="40" t="str">
        <f>IF(会員12!C$28=0,"",会員12!C$28)</f>
        <v/>
      </c>
      <c r="S13" s="40" t="str">
        <f>IF(会員12!C$29=0,"",会員12!C$29)</f>
        <v/>
      </c>
      <c r="T13" s="36" t="str">
        <f>IF(会員12!C$30=0,"",会員12!C$30)</f>
        <v/>
      </c>
      <c r="U13" s="40" t="str">
        <f>IF(会員12!C$32=0,"",会員12!C$32)</f>
        <v/>
      </c>
      <c r="V13" s="40" t="str">
        <f>IF(会員12!C$33=0,"",会員12!C$33)</f>
        <v/>
      </c>
      <c r="W13" s="42" t="str">
        <f>IF(会員12!C$35=0,"",会員12!C$35)</f>
        <v/>
      </c>
      <c r="X13" s="58" t="str">
        <f t="shared" si="0"/>
        <v/>
      </c>
      <c r="Y13" s="58" t="str">
        <f t="shared" si="1"/>
        <v/>
      </c>
      <c r="AC13" s="54" t="s">
        <v>69</v>
      </c>
      <c r="AD13" s="54" t="s">
        <v>57</v>
      </c>
      <c r="AE13" s="54" t="s">
        <v>66</v>
      </c>
      <c r="AF13" s="54" t="str">
        <f t="shared" si="5"/>
        <v>新規３級公認不要</v>
      </c>
      <c r="AG13" s="54">
        <v>4500</v>
      </c>
    </row>
    <row r="14" spans="1:33">
      <c r="A14" s="40">
        <v>13</v>
      </c>
      <c r="B14" s="40"/>
      <c r="C14" s="40" t="str">
        <f>IF(会員13!C$4=0,"",会員13!C$4)</f>
        <v/>
      </c>
      <c r="D14" s="40" t="str">
        <f>IF(会員13!C$5="プルダウン選択","",会員13!C$5)</f>
        <v/>
      </c>
      <c r="E14" s="40" t="str">
        <f>IF(会員13!C$6=0,"",会員13!C$6)</f>
        <v/>
      </c>
      <c r="F14" s="40" t="str">
        <f>IF(会員13!C$8=0,"",会員13!C$8)</f>
        <v/>
      </c>
      <c r="G14" s="40" t="str">
        <f>IF(会員13!C$9=0,"",会員13!C$9)</f>
        <v/>
      </c>
      <c r="H14" s="40" t="str">
        <f>IF(会員13!C$11=0,"",会員13!C$11)</f>
        <v/>
      </c>
      <c r="I14" s="41" t="str">
        <f>IF(会員13!C$13="","",会員13!C$13)</f>
        <v/>
      </c>
      <c r="J14" s="40" t="str">
        <f>IF(会員13!C$16=0,"",会員13!C$16)</f>
        <v/>
      </c>
      <c r="K14" s="40" t="str">
        <f>IF(会員13!C$17=0,"",会員13!C$17)</f>
        <v/>
      </c>
      <c r="L14" s="40" t="str">
        <f>IF(会員13!C$18=0,"",会員13!C$18)</f>
        <v/>
      </c>
      <c r="M14" s="40" t="str">
        <f>IF(会員13!C$20=0,"",会員13!C$20)</f>
        <v/>
      </c>
      <c r="N14" s="40" t="str">
        <f>IF(会員13!C$22=0,"",会員13!C$22)</f>
        <v/>
      </c>
      <c r="O14" s="40" t="str">
        <f>IF(会員13!C$24=0,"",会員13!C$24)</f>
        <v/>
      </c>
      <c r="P14" s="40" t="str">
        <f>IF(会員13!C$25=0,"",会員13!C$25)</f>
        <v/>
      </c>
      <c r="Q14" s="36" t="str">
        <f>IF(会員13!C$27=0,"",会員13!C$27)</f>
        <v/>
      </c>
      <c r="R14" s="40" t="str">
        <f>IF(会員13!C$28=0,"",会員13!C$28)</f>
        <v/>
      </c>
      <c r="S14" s="40" t="str">
        <f>IF(会員13!C$29=0,"",会員13!C$29)</f>
        <v/>
      </c>
      <c r="T14" s="36" t="str">
        <f>IF(会員13!C$30=0,"",会員13!C$30)</f>
        <v/>
      </c>
      <c r="U14" s="40" t="str">
        <f>IF(会員13!C$32=0,"",会員13!C$32)</f>
        <v/>
      </c>
      <c r="V14" s="40" t="str">
        <f>IF(会員13!C$33=0,"",会員13!C$33)</f>
        <v/>
      </c>
      <c r="W14" s="42" t="str">
        <f>IF(会員13!C$35=0,"",会員13!C$35)</f>
        <v/>
      </c>
      <c r="X14" s="58" t="str">
        <f t="shared" si="0"/>
        <v/>
      </c>
      <c r="Y14" s="58" t="str">
        <f t="shared" si="1"/>
        <v/>
      </c>
      <c r="AC14" s="54" t="s">
        <v>69</v>
      </c>
      <c r="AD14" s="54" t="s">
        <v>60</v>
      </c>
      <c r="AE14" s="54" t="s">
        <v>67</v>
      </c>
      <c r="AF14" s="54" t="str">
        <f>CONCATENATE(AC14,AD14,AE14)</f>
        <v>新規１級公認通常版</v>
      </c>
      <c r="AG14" s="54" t="s">
        <v>65</v>
      </c>
    </row>
    <row r="15" spans="1:33">
      <c r="A15" s="40">
        <v>14</v>
      </c>
      <c r="B15" s="40"/>
      <c r="C15" s="40" t="str">
        <f>IF(会員14!C$4=0,"",会員14!C$4)</f>
        <v/>
      </c>
      <c r="D15" s="40" t="str">
        <f>IF(会員14!C$5="プルダウン選択","",会員14!C$5)</f>
        <v/>
      </c>
      <c r="E15" s="40" t="str">
        <f>IF(会員14!C$6=0,"",会員14!C$6)</f>
        <v/>
      </c>
      <c r="F15" s="40" t="str">
        <f>IF(会員14!C$8=0,"",会員14!C$8)</f>
        <v/>
      </c>
      <c r="G15" s="40" t="str">
        <f>IF(会員14!C$9=0,"",会員14!C$9)</f>
        <v/>
      </c>
      <c r="H15" s="40" t="str">
        <f>IF(会員14!C$11=0,"",会員14!C$11)</f>
        <v/>
      </c>
      <c r="I15" s="41" t="str">
        <f>IF(会員14!C$13="","",会員14!C$13)</f>
        <v/>
      </c>
      <c r="J15" s="40" t="str">
        <f>IF(会員14!C$16=0,"",会員14!C$16)</f>
        <v/>
      </c>
      <c r="K15" s="40" t="str">
        <f>IF(会員14!C$17=0,"",会員14!C$17)</f>
        <v/>
      </c>
      <c r="L15" s="40" t="str">
        <f>IF(会員14!C$18=0,"",会員14!C$18)</f>
        <v/>
      </c>
      <c r="M15" s="40" t="str">
        <f>IF(会員14!C$20=0,"",会員14!C$20)</f>
        <v/>
      </c>
      <c r="N15" s="40" t="str">
        <f>IF(会員14!C$22=0,"",会員14!C$22)</f>
        <v/>
      </c>
      <c r="O15" s="40" t="str">
        <f>IF(会員14!C$24=0,"",会員14!C$24)</f>
        <v/>
      </c>
      <c r="P15" s="40" t="str">
        <f>IF(会員14!C$25=0,"",会員14!C$25)</f>
        <v/>
      </c>
      <c r="Q15" s="36" t="str">
        <f>IF(会員14!C$27=0,"",会員14!C$27)</f>
        <v/>
      </c>
      <c r="R15" s="40" t="str">
        <f>IF(会員14!C$28=0,"",会員14!C$28)</f>
        <v/>
      </c>
      <c r="S15" s="40" t="str">
        <f>IF(会員14!C$29=0,"",会員14!C$29)</f>
        <v/>
      </c>
      <c r="T15" s="36" t="str">
        <f>IF(会員14!C$30=0,"",会員14!C$30)</f>
        <v/>
      </c>
      <c r="U15" s="40" t="str">
        <f>IF(会員14!C$32=0,"",会員14!C$32)</f>
        <v/>
      </c>
      <c r="V15" s="40" t="str">
        <f>IF(会員14!C$33=0,"",会員14!C$33)</f>
        <v/>
      </c>
      <c r="W15" s="42" t="str">
        <f>IF(会員14!C$35=0,"",会員14!C$35)</f>
        <v/>
      </c>
      <c r="X15" s="58" t="str">
        <f t="shared" si="0"/>
        <v/>
      </c>
      <c r="Y15" s="58" t="str">
        <f t="shared" si="1"/>
        <v/>
      </c>
      <c r="AC15" s="54" t="s">
        <v>69</v>
      </c>
      <c r="AD15" s="54" t="s">
        <v>56</v>
      </c>
      <c r="AE15" s="54" t="s">
        <v>67</v>
      </c>
      <c r="AF15" s="54" t="str">
        <f t="shared" ref="AF15" si="6">CONCATENATE(AC15,AD15,AE15)</f>
        <v>新規２級公認通常版</v>
      </c>
      <c r="AG15" s="54">
        <v>5500</v>
      </c>
    </row>
    <row r="16" spans="1:33">
      <c r="A16" s="40">
        <v>15</v>
      </c>
      <c r="B16" s="40"/>
      <c r="C16" s="40" t="str">
        <f>IF(会員15!C$4=0,"",会員15!C$4)</f>
        <v/>
      </c>
      <c r="D16" s="40" t="str">
        <f>IF(会員15!C$5="プルダウン選択","",会員15!C$5)</f>
        <v/>
      </c>
      <c r="E16" s="40" t="str">
        <f>IF(会員15!C$6=0,"",会員15!C$6)</f>
        <v/>
      </c>
      <c r="F16" s="40" t="str">
        <f>IF(会員15!C$8=0,"",会員15!C$8)</f>
        <v/>
      </c>
      <c r="G16" s="40" t="str">
        <f>IF(会員15!C$9=0,"",会員15!C$9)</f>
        <v/>
      </c>
      <c r="H16" s="40" t="str">
        <f>IF(会員15!C$11=0,"",会員15!C$11)</f>
        <v/>
      </c>
      <c r="I16" s="41" t="str">
        <f>IF(会員15!C$13="","",会員15!C$13)</f>
        <v/>
      </c>
      <c r="J16" s="40" t="str">
        <f>IF(会員15!C$16=0,"",会員15!C$16)</f>
        <v/>
      </c>
      <c r="K16" s="40" t="str">
        <f>IF(会員15!C$17=0,"",会員15!C$17)</f>
        <v/>
      </c>
      <c r="L16" s="40" t="str">
        <f>IF(会員15!C$18=0,"",会員15!C$18)</f>
        <v/>
      </c>
      <c r="M16" s="40" t="str">
        <f>IF(会員15!C$20=0,"",会員15!C$20)</f>
        <v/>
      </c>
      <c r="N16" s="40" t="str">
        <f>IF(会員15!C$22=0,"",会員15!C$22)</f>
        <v/>
      </c>
      <c r="O16" s="40" t="str">
        <f>IF(会員15!C$24=0,"",会員15!C$24)</f>
        <v/>
      </c>
      <c r="P16" s="40" t="str">
        <f>IF(会員15!C$25=0,"",会員15!C$25)</f>
        <v/>
      </c>
      <c r="Q16" s="36" t="str">
        <f>IF(会員15!C$27=0,"",会員15!C$27)</f>
        <v/>
      </c>
      <c r="R16" s="40" t="str">
        <f>IF(会員15!C$28=0,"",会員15!C$28)</f>
        <v/>
      </c>
      <c r="S16" s="40" t="str">
        <f>IF(会員15!C$29=0,"",会員15!C$29)</f>
        <v/>
      </c>
      <c r="T16" s="36" t="str">
        <f>IF(会員15!C$30=0,"",会員15!C$30)</f>
        <v/>
      </c>
      <c r="U16" s="40" t="str">
        <f>IF(会員15!C$32=0,"",会員15!C$32)</f>
        <v/>
      </c>
      <c r="V16" s="40" t="str">
        <f>IF(会員15!C$33=0,"",会員15!C$33)</f>
        <v/>
      </c>
      <c r="W16" s="42" t="str">
        <f>IF(会員15!C$35=0,"",会員15!C$35)</f>
        <v/>
      </c>
      <c r="X16" s="58" t="str">
        <f t="shared" si="0"/>
        <v/>
      </c>
      <c r="Y16" s="58" t="str">
        <f t="shared" si="1"/>
        <v/>
      </c>
      <c r="AC16" s="54" t="s">
        <v>69</v>
      </c>
      <c r="AD16" s="54" t="s">
        <v>60</v>
      </c>
      <c r="AE16" s="54" t="s">
        <v>68</v>
      </c>
      <c r="AF16" s="54" t="str">
        <f>CONCATENATE(AC16,AD16,AE16)</f>
        <v>新規１級公認大型版</v>
      </c>
      <c r="AG16" s="54" t="s">
        <v>65</v>
      </c>
    </row>
    <row r="17" spans="1:39">
      <c r="A17" s="40">
        <v>16</v>
      </c>
      <c r="B17" s="40"/>
      <c r="C17" s="40" t="str">
        <f>IF(会員16!C$4=0,"",会員16!C$4)</f>
        <v/>
      </c>
      <c r="D17" s="40" t="str">
        <f>IF(会員16!C$5="プルダウン選択","",会員16!C$5)</f>
        <v/>
      </c>
      <c r="E17" s="40" t="str">
        <f>IF(会員16!C$6=0,"",会員16!C$6)</f>
        <v/>
      </c>
      <c r="F17" s="40" t="str">
        <f>IF(会員16!C$8=0,"",会員16!C$8)</f>
        <v/>
      </c>
      <c r="G17" s="40" t="str">
        <f>IF(会員16!C$9=0,"",会員16!C$9)</f>
        <v/>
      </c>
      <c r="H17" s="40" t="str">
        <f>IF(会員16!C$11=0,"",会員16!C$11)</f>
        <v/>
      </c>
      <c r="I17" s="41" t="str">
        <f>IF(会員16!C$13="","",会員16!C$13)</f>
        <v/>
      </c>
      <c r="J17" s="40" t="str">
        <f>IF(会員16!C$16=0,"",会員16!C$16)</f>
        <v/>
      </c>
      <c r="K17" s="40" t="str">
        <f>IF(会員16!C$17=0,"",会員16!C$17)</f>
        <v/>
      </c>
      <c r="L17" s="40" t="str">
        <f>IF(会員16!C$18=0,"",会員16!C$18)</f>
        <v/>
      </c>
      <c r="M17" s="40" t="str">
        <f>IF(会員16!C$20=0,"",会員16!C$20)</f>
        <v/>
      </c>
      <c r="N17" s="40" t="str">
        <f>IF(会員16!C$22=0,"",会員16!C$22)</f>
        <v/>
      </c>
      <c r="O17" s="40" t="str">
        <f>IF(会員16!C$24=0,"",会員16!C$24)</f>
        <v/>
      </c>
      <c r="P17" s="40" t="str">
        <f>IF(会員16!C$25=0,"",会員16!C$25)</f>
        <v/>
      </c>
      <c r="Q17" s="36" t="str">
        <f>IF(会員16!C$27=0,"",会員16!C$27)</f>
        <v/>
      </c>
      <c r="R17" s="40" t="str">
        <f>IF(会員16!C$28=0,"",会員16!C$28)</f>
        <v/>
      </c>
      <c r="S17" s="40" t="str">
        <f>IF(会員16!C$29=0,"",会員16!C$29)</f>
        <v/>
      </c>
      <c r="T17" s="36" t="str">
        <f>IF(会員16!C$30=0,"",会員16!C$30)</f>
        <v/>
      </c>
      <c r="U17" s="40" t="str">
        <f>IF(会員16!C$32=0,"",会員16!C$32)</f>
        <v/>
      </c>
      <c r="V17" s="40" t="str">
        <f>IF(会員16!C$33=0,"",会員16!C$33)</f>
        <v/>
      </c>
      <c r="W17" s="42" t="str">
        <f>IF(会員16!C$35=0,"",会員16!C$35)</f>
        <v/>
      </c>
      <c r="X17" s="58" t="str">
        <f t="shared" si="0"/>
        <v/>
      </c>
      <c r="Y17" s="58" t="str">
        <f t="shared" si="1"/>
        <v/>
      </c>
      <c r="AC17" s="54" t="s">
        <v>69</v>
      </c>
      <c r="AD17" s="54" t="s">
        <v>56</v>
      </c>
      <c r="AE17" s="54" t="s">
        <v>68</v>
      </c>
      <c r="AF17" s="54" t="str">
        <f>CONCATENATE(AC17,AD17,AE17)</f>
        <v>新規２級公認大型版</v>
      </c>
      <c r="AG17" s="54">
        <v>6700</v>
      </c>
    </row>
    <row r="18" spans="1:39">
      <c r="A18" s="40">
        <v>17</v>
      </c>
      <c r="B18" s="40"/>
      <c r="C18" s="40" t="str">
        <f>IF(会員17!C$4=0,"",会員17!C$4)</f>
        <v/>
      </c>
      <c r="D18" s="40" t="str">
        <f>IF(会員17!C$5="プルダウン選択","",会員17!C$5)</f>
        <v/>
      </c>
      <c r="E18" s="40" t="str">
        <f>IF(会員17!C$6=0,"",会員17!C$6)</f>
        <v/>
      </c>
      <c r="F18" s="40" t="str">
        <f>IF(会員17!C$8=0,"",会員17!C$8)</f>
        <v/>
      </c>
      <c r="G18" s="40" t="str">
        <f>IF(会員17!C$9=0,"",会員17!C$9)</f>
        <v/>
      </c>
      <c r="H18" s="40" t="str">
        <f>IF(会員17!C$11=0,"",会員17!C$11)</f>
        <v/>
      </c>
      <c r="I18" s="41" t="str">
        <f>IF(会員17!C$13="","",会員17!C$13)</f>
        <v/>
      </c>
      <c r="J18" s="40" t="str">
        <f>IF(会員17!C$16=0,"",会員17!C$16)</f>
        <v/>
      </c>
      <c r="K18" s="40" t="str">
        <f>IF(会員17!C$17=0,"",会員17!C$17)</f>
        <v/>
      </c>
      <c r="L18" s="40" t="str">
        <f>IF(会員17!C$18=0,"",会員17!C$18)</f>
        <v/>
      </c>
      <c r="M18" s="40" t="str">
        <f>IF(会員17!C$20=0,"",会員17!C$20)</f>
        <v/>
      </c>
      <c r="N18" s="40" t="str">
        <f>IF(会員17!C$22=0,"",会員17!C$22)</f>
        <v/>
      </c>
      <c r="O18" s="40" t="str">
        <f>IF(会員17!C$24=0,"",会員17!C$24)</f>
        <v/>
      </c>
      <c r="P18" s="40" t="str">
        <f>IF(会員17!C$25=0,"",会員17!C$25)</f>
        <v/>
      </c>
      <c r="Q18" s="36" t="str">
        <f>IF(会員17!C$27=0,"",会員17!C$27)</f>
        <v/>
      </c>
      <c r="R18" s="40" t="str">
        <f>IF(会員17!C$28=0,"",会員17!C$28)</f>
        <v/>
      </c>
      <c r="S18" s="40" t="str">
        <f>IF(会員17!C$29=0,"",会員17!C$29)</f>
        <v/>
      </c>
      <c r="T18" s="36" t="str">
        <f>IF(会員17!C$30=0,"",会員17!C$30)</f>
        <v/>
      </c>
      <c r="U18" s="40" t="str">
        <f>IF(会員17!C$32=0,"",会員17!C$32)</f>
        <v/>
      </c>
      <c r="V18" s="40" t="str">
        <f>IF(会員17!C$33=0,"",会員17!C$33)</f>
        <v/>
      </c>
      <c r="W18" s="42" t="str">
        <f>IF(会員17!C$35=0,"",会員17!C$35)</f>
        <v/>
      </c>
      <c r="X18" s="58" t="str">
        <f t="shared" si="0"/>
        <v/>
      </c>
      <c r="Y18" s="58" t="str">
        <f t="shared" si="1"/>
        <v/>
      </c>
      <c r="AC18" s="54" t="s">
        <v>69</v>
      </c>
      <c r="AD18" s="54" t="s">
        <v>57</v>
      </c>
      <c r="AE18" s="54" t="s">
        <v>67</v>
      </c>
      <c r="AF18" s="54" t="str">
        <f t="shared" ref="AF18:AF19" si="7">CONCATENATE(AC18,AD18,AE18)</f>
        <v>新規３級公認通常版</v>
      </c>
      <c r="AG18" s="54" t="s">
        <v>65</v>
      </c>
    </row>
    <row r="19" spans="1:39">
      <c r="A19" s="40">
        <v>18</v>
      </c>
      <c r="B19" s="40"/>
      <c r="C19" s="40" t="str">
        <f>IF(会員18!C$4=0,"",会員18!C$4)</f>
        <v/>
      </c>
      <c r="D19" s="40" t="str">
        <f>IF(会員18!C$5="プルダウン選択","",会員18!C$5)</f>
        <v/>
      </c>
      <c r="E19" s="40" t="str">
        <f>IF(会員18!C$6=0,"",会員18!C$6)</f>
        <v/>
      </c>
      <c r="F19" s="40" t="str">
        <f>IF(会員18!C$8=0,"",会員18!C$8)</f>
        <v/>
      </c>
      <c r="G19" s="40" t="str">
        <f>IF(会員18!C$9=0,"",会員18!C$9)</f>
        <v/>
      </c>
      <c r="H19" s="40" t="str">
        <f>IF(会員18!C$11=0,"",会員18!C$11)</f>
        <v/>
      </c>
      <c r="I19" s="41" t="str">
        <f>IF(会員18!C$13="","",会員18!C$13)</f>
        <v/>
      </c>
      <c r="J19" s="40" t="str">
        <f>IF(会員18!C$16=0,"",会員18!C$16)</f>
        <v/>
      </c>
      <c r="K19" s="40" t="str">
        <f>IF(会員18!C$17=0,"",会員18!C$17)</f>
        <v/>
      </c>
      <c r="L19" s="40" t="str">
        <f>IF(会員18!C$18=0,"",会員18!C$18)</f>
        <v/>
      </c>
      <c r="M19" s="40" t="str">
        <f>IF(会員18!C$20=0,"",会員18!C$20)</f>
        <v/>
      </c>
      <c r="N19" s="40" t="str">
        <f>IF(会員18!C$22=0,"",会員18!C$22)</f>
        <v/>
      </c>
      <c r="O19" s="40" t="str">
        <f>IF(会員18!C$24=0,"",会員18!C$24)</f>
        <v/>
      </c>
      <c r="P19" s="40" t="str">
        <f>IF(会員18!C$25=0,"",会員18!C$25)</f>
        <v/>
      </c>
      <c r="Q19" s="36" t="str">
        <f>IF(会員18!C$27=0,"",会員18!C$27)</f>
        <v/>
      </c>
      <c r="R19" s="40" t="str">
        <f>IF(会員18!C$28=0,"",会員18!C$28)</f>
        <v/>
      </c>
      <c r="S19" s="40" t="str">
        <f>IF(会員18!C$29=0,"",会員18!C$29)</f>
        <v/>
      </c>
      <c r="T19" s="36" t="str">
        <f>IF(会員18!C$30=0,"",会員18!C$30)</f>
        <v/>
      </c>
      <c r="U19" s="40" t="str">
        <f>IF(会員18!C$32=0,"",会員18!C$32)</f>
        <v/>
      </c>
      <c r="V19" s="40" t="str">
        <f>IF(会員18!C$33=0,"",会員18!C$33)</f>
        <v/>
      </c>
      <c r="W19" s="42" t="str">
        <f>IF(会員18!C$35=0,"",会員18!C$35)</f>
        <v/>
      </c>
      <c r="X19" s="58" t="str">
        <f t="shared" si="0"/>
        <v/>
      </c>
      <c r="Y19" s="58" t="str">
        <f t="shared" si="1"/>
        <v/>
      </c>
      <c r="AC19" s="54" t="s">
        <v>69</v>
      </c>
      <c r="AD19" s="54" t="s">
        <v>57</v>
      </c>
      <c r="AE19" s="54" t="s">
        <v>68</v>
      </c>
      <c r="AF19" s="54" t="str">
        <f t="shared" si="7"/>
        <v>新規３級公認大型版</v>
      </c>
      <c r="AG19" s="54" t="s">
        <v>65</v>
      </c>
    </row>
    <row r="20" spans="1:39">
      <c r="A20" s="40">
        <v>19</v>
      </c>
      <c r="B20" s="40"/>
      <c r="C20" s="40" t="str">
        <f>IF(会員19!C$4=0,"",会員19!C$4)</f>
        <v/>
      </c>
      <c r="D20" s="40" t="str">
        <f>IF(会員19!C$5="プルダウン選択","",会員19!C$5)</f>
        <v/>
      </c>
      <c r="E20" s="40" t="str">
        <f>IF(会員19!C$6=0,"",会員19!C$6)</f>
        <v/>
      </c>
      <c r="F20" s="40" t="str">
        <f>IF(会員19!C$8=0,"",会員19!C$8)</f>
        <v/>
      </c>
      <c r="G20" s="40" t="str">
        <f>IF(会員19!C$9=0,"",会員19!C$9)</f>
        <v/>
      </c>
      <c r="H20" s="40" t="str">
        <f>IF(会員19!C$11=0,"",会員19!C$11)</f>
        <v/>
      </c>
      <c r="I20" s="41" t="str">
        <f>IF(会員19!C$13="","",会員19!C$13)</f>
        <v/>
      </c>
      <c r="J20" s="40" t="str">
        <f>IF(会員19!C$16=0,"",会員19!C$16)</f>
        <v/>
      </c>
      <c r="K20" s="40" t="str">
        <f>IF(会員19!C$17=0,"",会員19!C$17)</f>
        <v/>
      </c>
      <c r="L20" s="40" t="str">
        <f>IF(会員19!C$18=0,"",会員19!C$18)</f>
        <v/>
      </c>
      <c r="M20" s="40" t="str">
        <f>IF(会員19!C$20=0,"",会員19!C$20)</f>
        <v/>
      </c>
      <c r="N20" s="40" t="str">
        <f>IF(会員19!C$22=0,"",会員19!C$22)</f>
        <v/>
      </c>
      <c r="O20" s="40" t="str">
        <f>IF(会員19!C$24=0,"",会員19!C$24)</f>
        <v/>
      </c>
      <c r="P20" s="40" t="str">
        <f>IF(会員19!C$25=0,"",会員19!C$25)</f>
        <v/>
      </c>
      <c r="Q20" s="36" t="str">
        <f>IF(会員19!C$27=0,"",会員19!C$27)</f>
        <v/>
      </c>
      <c r="R20" s="40" t="str">
        <f>IF(会員19!C$28=0,"",会員19!C$28)</f>
        <v/>
      </c>
      <c r="S20" s="40" t="str">
        <f>IF(会員19!C$29=0,"",会員19!C$29)</f>
        <v/>
      </c>
      <c r="T20" s="36" t="str">
        <f>IF(会員19!C$30=0,"",会員19!C$30)</f>
        <v/>
      </c>
      <c r="U20" s="40" t="str">
        <f>IF(会員19!C$32=0,"",会員19!C$32)</f>
        <v/>
      </c>
      <c r="V20" s="40" t="str">
        <f>IF(会員19!C$33=0,"",会員19!C$33)</f>
        <v/>
      </c>
      <c r="W20" s="42" t="str">
        <f>IF(会員19!C$35=0,"",会員19!C$35)</f>
        <v/>
      </c>
      <c r="X20" s="58" t="str">
        <f t="shared" si="0"/>
        <v/>
      </c>
      <c r="Y20" s="58" t="str">
        <f t="shared" si="1"/>
        <v/>
      </c>
    </row>
    <row r="21" spans="1:39">
      <c r="A21" s="40">
        <v>20</v>
      </c>
      <c r="B21" s="40"/>
      <c r="C21" s="40" t="str">
        <f>IF(会員20!C$4=0,"",会員20!C$4)</f>
        <v/>
      </c>
      <c r="D21" s="40" t="str">
        <f>IF(会員20!C$5="プルダウン選択","",会員20!C$5)</f>
        <v/>
      </c>
      <c r="E21" s="40" t="str">
        <f>IF(会員20!C$6=0,"",会員20!C$6)</f>
        <v/>
      </c>
      <c r="F21" s="40" t="str">
        <f>IF(会員20!C$8=0,"",会員20!C$8)</f>
        <v/>
      </c>
      <c r="G21" s="40" t="str">
        <f>IF(会員20!C$9=0,"",会員20!C$9)</f>
        <v/>
      </c>
      <c r="H21" s="40" t="str">
        <f>IF(会員20!C$11=0,"",会員20!C$11)</f>
        <v/>
      </c>
      <c r="I21" s="41" t="str">
        <f>IF(会員20!C$13="","",会員20!C$13)</f>
        <v/>
      </c>
      <c r="J21" s="40" t="str">
        <f>IF(会員20!C$16=0,"",会員20!C$16)</f>
        <v/>
      </c>
      <c r="K21" s="40" t="str">
        <f>IF(会員20!C$17=0,"",会員20!C$17)</f>
        <v/>
      </c>
      <c r="L21" s="40" t="str">
        <f>IF(会員20!C$18=0,"",会員20!C$18)</f>
        <v/>
      </c>
      <c r="M21" s="40" t="str">
        <f>IF(会員20!C$20=0,"",会員20!C$20)</f>
        <v/>
      </c>
      <c r="N21" s="40" t="str">
        <f>IF(会員20!C$22=0,"",会員20!C$22)</f>
        <v/>
      </c>
      <c r="O21" s="40" t="str">
        <f>IF(会員20!C$24=0,"",会員20!C$24)</f>
        <v/>
      </c>
      <c r="P21" s="40" t="str">
        <f>IF(会員20!C$25=0,"",会員20!C$25)</f>
        <v/>
      </c>
      <c r="Q21" s="36" t="str">
        <f>IF(会員20!C$27=0,"",会員20!C$27)</f>
        <v/>
      </c>
      <c r="R21" s="40" t="str">
        <f>IF(会員20!C$28=0,"",会員20!C$28)</f>
        <v/>
      </c>
      <c r="S21" s="40" t="str">
        <f>IF(会員20!C$29=0,"",会員20!C$29)</f>
        <v/>
      </c>
      <c r="T21" s="36" t="str">
        <f>IF(会員20!C$30=0,"",会員20!C$30)</f>
        <v/>
      </c>
      <c r="U21" s="40" t="str">
        <f>IF(会員20!C$32=0,"",会員20!C$32)</f>
        <v/>
      </c>
      <c r="V21" s="40" t="str">
        <f>IF(会員20!C$33=0,"",会員20!C$33)</f>
        <v/>
      </c>
      <c r="W21" s="42" t="str">
        <f>IF(会員20!C$35=0,"",会員20!C$35)</f>
        <v/>
      </c>
      <c r="X21" s="58" t="str">
        <f t="shared" si="0"/>
        <v/>
      </c>
      <c r="Y21" s="58" t="str">
        <f t="shared" si="1"/>
        <v/>
      </c>
    </row>
    <row r="30" spans="1:39">
      <c r="AM30" t="s">
        <v>43</v>
      </c>
    </row>
  </sheetData>
  <sheetProtection algorithmName="SHA-512" hashValue="Kut5lM3YU5pIrgKXKcngeRda2qFeg22sFoermrNoiDIJIvyw3rtRAYHFyRWf7xegubR6xqK2Wf0TWAQltSxA8g==" saltValue="Ffw6zjz44pTW/LmbS+utpw==" spinCount="100000" sheet="1" objects="1" scenarios="1"/>
  <phoneticPr fontId="2"/>
  <pageMargins left="0.7" right="0.7" top="0.75" bottom="0.75" header="0.3" footer="0.3"/>
  <pageSetup paperSize="9" orientation="portrait" r:id="rId1"/>
  <ignoredErrors>
    <ignoredError sqref="U3:W3 C4 F3:P3 R3:S3 C3:D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2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86"/>
      <c r="B28" s="16" t="s">
        <v>19</v>
      </c>
      <c r="C28" s="46"/>
      <c r="D28" s="50" t="s">
        <v>0</v>
      </c>
      <c r="E28" s="1"/>
      <c r="F28" s="1"/>
    </row>
    <row r="29" spans="1:10" ht="24.75" hidden="1" customHeight="1">
      <c r="A29" s="86"/>
      <c r="B29" s="14" t="s">
        <v>20</v>
      </c>
      <c r="C29" s="48"/>
      <c r="D29" s="1"/>
      <c r="E29" s="1"/>
      <c r="F29" s="1"/>
    </row>
    <row r="30" spans="1:10" ht="24.75" hidden="1" customHeight="1" thickBot="1">
      <c r="A30" s="86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200-000000000000}">
      <formula1>"19才以上,19才未満,学連,高体連,中学生以下,指導者"</formula1>
    </dataValidation>
    <dataValidation type="list" allowBlank="1" showInputMessage="1" showErrorMessage="1" sqref="C11" xr:uid="{00000000-0002-0000-0200-000001000000}">
      <formula1>"男性,女性"</formula1>
    </dataValidation>
    <dataValidation type="list" allowBlank="1" showInputMessage="1" showErrorMessage="1" sqref="C28" xr:uid="{00000000-0002-0000-0200-000002000000}">
      <formula1>"１級公認,２級公認,３級公認"</formula1>
    </dataValidation>
    <dataValidation type="list" allowBlank="1" showInputMessage="1" showErrorMessage="1" sqref="C30" xr:uid="{00000000-0002-0000-0200-000003000000}">
      <formula1>"不要,通常版,大型版"</formula1>
    </dataValidation>
    <dataValidation type="list" allowBlank="1" showInputMessage="1" showErrorMessage="1" sqref="C27" xr:uid="{00000000-0002-0000-0200-000004000000}">
      <formula1>"更新,新規"</formula1>
    </dataValidation>
    <dataValidation type="list" allowBlank="1" showInputMessage="1" showErrorMessage="1" sqref="C6" xr:uid="{00000000-0002-0000-02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3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86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86"/>
      <c r="B29" s="14" t="s">
        <v>20</v>
      </c>
      <c r="C29" s="48"/>
      <c r="D29" s="1"/>
      <c r="E29" s="1"/>
      <c r="F29" s="1"/>
    </row>
    <row r="30" spans="1:10" ht="24.75" hidden="1" customHeight="1" thickBot="1">
      <c r="A30" s="86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28" xr:uid="{00000000-0002-0000-0300-000000000000}">
      <formula1>"１級公認,２級公認,３級公認"</formula1>
    </dataValidation>
    <dataValidation type="list" allowBlank="1" showInputMessage="1" showErrorMessage="1" sqref="C11" xr:uid="{00000000-0002-0000-0300-000001000000}">
      <formula1>"男性,女性"</formula1>
    </dataValidation>
    <dataValidation type="list" allowBlank="1" showInputMessage="1" showErrorMessage="1" sqref="C4" xr:uid="{00000000-0002-0000-0300-000002000000}">
      <formula1>"19才以上,19才未満,学連,高体連,中学生以下,指導者"</formula1>
    </dataValidation>
    <dataValidation type="list" allowBlank="1" showInputMessage="1" showErrorMessage="1" sqref="C27" xr:uid="{00000000-0002-0000-0300-000003000000}">
      <formula1>"更新,新規"</formula1>
    </dataValidation>
    <dataValidation type="list" allowBlank="1" showInputMessage="1" showErrorMessage="1" sqref="C30" xr:uid="{00000000-0002-0000-0300-000004000000}">
      <formula1>"不要,通常版,大型版"</formula1>
    </dataValidation>
    <dataValidation type="list" allowBlank="1" showInputMessage="1" showErrorMessage="1" sqref="C6" xr:uid="{00000000-0002-0000-03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4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86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86"/>
      <c r="B29" s="14" t="s">
        <v>20</v>
      </c>
      <c r="C29" s="48"/>
      <c r="D29" s="1"/>
      <c r="E29" s="1"/>
      <c r="F29" s="1"/>
    </row>
    <row r="30" spans="1:10" ht="24.75" hidden="1" customHeight="1" thickBot="1">
      <c r="A30" s="86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400-000000000000}">
      <formula1>"19才以上,19才未満,学連,高体連,中学生以下,指導者"</formula1>
    </dataValidation>
    <dataValidation type="list" allowBlank="1" showInputMessage="1" showErrorMessage="1" sqref="C11" xr:uid="{00000000-0002-0000-0400-000001000000}">
      <formula1>"男性,女性"</formula1>
    </dataValidation>
    <dataValidation type="list" allowBlank="1" showInputMessage="1" showErrorMessage="1" sqref="C28" xr:uid="{00000000-0002-0000-0400-000002000000}">
      <formula1>"１級公認,２級公認,３級公認"</formula1>
    </dataValidation>
    <dataValidation type="list" allowBlank="1" showInputMessage="1" showErrorMessage="1" sqref="C30" xr:uid="{00000000-0002-0000-0400-000003000000}">
      <formula1>"不要,通常版,大型版"</formula1>
    </dataValidation>
    <dataValidation type="list" allowBlank="1" showInputMessage="1" showErrorMessage="1" sqref="C27" xr:uid="{00000000-0002-0000-0400-000004000000}">
      <formula1>"更新,新規"</formula1>
    </dataValidation>
    <dataValidation type="list" allowBlank="1" showInputMessage="1" showErrorMessage="1" sqref="C6" xr:uid="{00000000-0002-0000-04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5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86"/>
      <c r="B28" s="16" t="s">
        <v>19</v>
      </c>
      <c r="C28" s="46"/>
      <c r="D28" s="50" t="s">
        <v>0</v>
      </c>
      <c r="E28" s="1"/>
      <c r="F28" s="1"/>
    </row>
    <row r="29" spans="1:10" ht="24.75" hidden="1" customHeight="1">
      <c r="A29" s="86"/>
      <c r="B29" s="14" t="s">
        <v>20</v>
      </c>
      <c r="C29" s="48"/>
      <c r="D29" s="1"/>
      <c r="E29" s="1"/>
      <c r="F29" s="1"/>
    </row>
    <row r="30" spans="1:10" ht="24.75" hidden="1" customHeight="1" thickBot="1">
      <c r="A30" s="86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500-000000000000}">
      <formula1>"19才以上,19才未満,学連,高体連,中学生以下,指導者"</formula1>
    </dataValidation>
    <dataValidation type="list" allowBlank="1" showInputMessage="1" showErrorMessage="1" sqref="C11" xr:uid="{00000000-0002-0000-0500-000001000000}">
      <formula1>"男性,女性"</formula1>
    </dataValidation>
    <dataValidation type="list" allowBlank="1" showInputMessage="1" showErrorMessage="1" sqref="C28" xr:uid="{00000000-0002-0000-0500-000002000000}">
      <formula1>"１級公認,２級公認,３級公認"</formula1>
    </dataValidation>
    <dataValidation type="list" allowBlank="1" showInputMessage="1" showErrorMessage="1" sqref="C27" xr:uid="{00000000-0002-0000-0500-000003000000}">
      <formula1>"更新,新規"</formula1>
    </dataValidation>
    <dataValidation type="list" allowBlank="1" showInputMessage="1" showErrorMessage="1" sqref="C30" xr:uid="{00000000-0002-0000-0500-000004000000}">
      <formula1>"不要,通常版,大型版"</formula1>
    </dataValidation>
    <dataValidation type="list" allowBlank="1" showInputMessage="1" showErrorMessage="1" sqref="C6" xr:uid="{00000000-0002-0000-05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6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86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86"/>
      <c r="B29" s="14" t="s">
        <v>20</v>
      </c>
      <c r="C29" s="48"/>
      <c r="D29" s="1"/>
      <c r="E29" s="1"/>
      <c r="F29" s="1"/>
    </row>
    <row r="30" spans="1:10" ht="24.75" hidden="1" customHeight="1" thickBot="1">
      <c r="A30" s="86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600-000000000000}">
      <formula1>"19才以上,19才未満,学連,高体連,中学生以下,指導者"</formula1>
    </dataValidation>
    <dataValidation type="list" allowBlank="1" showInputMessage="1" showErrorMessage="1" sqref="C11" xr:uid="{00000000-0002-0000-0600-000001000000}">
      <formula1>"男性,女性"</formula1>
    </dataValidation>
    <dataValidation type="list" allowBlank="1" showInputMessage="1" showErrorMessage="1" sqref="C28" xr:uid="{00000000-0002-0000-0600-000002000000}">
      <formula1>"１級公認,２級公認,３級公認"</formula1>
    </dataValidation>
    <dataValidation type="list" allowBlank="1" showInputMessage="1" showErrorMessage="1" sqref="C30" xr:uid="{00000000-0002-0000-0600-000003000000}">
      <formula1>"不要,通常版,大型版"</formula1>
    </dataValidation>
    <dataValidation type="list" allowBlank="1" showInputMessage="1" showErrorMessage="1" sqref="C27" xr:uid="{00000000-0002-0000-0600-000004000000}">
      <formula1>"更新,新規"</formula1>
    </dataValidation>
    <dataValidation type="list" allowBlank="1" showInputMessage="1" showErrorMessage="1" sqref="C6" xr:uid="{00000000-0002-0000-06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7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86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86"/>
      <c r="B29" s="14" t="s">
        <v>20</v>
      </c>
      <c r="C29" s="48"/>
      <c r="D29" s="1"/>
      <c r="E29" s="1"/>
      <c r="F29" s="1"/>
    </row>
    <row r="30" spans="1:10" ht="24.75" hidden="1" customHeight="1" thickBot="1">
      <c r="A30" s="86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700-000000000000}">
      <formula1>"19才以上,19才未満,学連,高体連,中学生以下,指導者"</formula1>
    </dataValidation>
    <dataValidation type="list" allowBlank="1" showInputMessage="1" showErrorMessage="1" sqref="C11" xr:uid="{00000000-0002-0000-0700-000001000000}">
      <formula1>"男性,女性"</formula1>
    </dataValidation>
    <dataValidation type="list" allowBlank="1" showInputMessage="1" showErrorMessage="1" sqref="C28" xr:uid="{00000000-0002-0000-0700-000002000000}">
      <formula1>"１級公認,２級公認,３級公認"</formula1>
    </dataValidation>
    <dataValidation type="list" allowBlank="1" showInputMessage="1" showErrorMessage="1" sqref="C27" xr:uid="{00000000-0002-0000-0700-000003000000}">
      <formula1>"更新,新規"</formula1>
    </dataValidation>
    <dataValidation type="list" allowBlank="1" showInputMessage="1" showErrorMessage="1" sqref="C30" xr:uid="{00000000-0002-0000-0700-000004000000}">
      <formula1>"不要,通常版,大型版"</formula1>
    </dataValidation>
    <dataValidation type="list" allowBlank="1" showInputMessage="1" showErrorMessage="1" sqref="C6" xr:uid="{00000000-0002-0000-07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6"/>
  <sheetViews>
    <sheetView workbookViewId="0">
      <selection activeCell="C5" sqref="C5:D6"/>
    </sheetView>
  </sheetViews>
  <sheetFormatPr defaultColWidth="9" defaultRowHeight="28.8"/>
  <cols>
    <col min="1" max="1" width="19.09765625" style="43" customWidth="1"/>
    <col min="2" max="2" width="15.5" style="43" customWidth="1"/>
    <col min="3" max="3" width="25.19921875" style="29" customWidth="1"/>
    <col min="4" max="4" width="22" style="43" customWidth="1"/>
    <col min="5" max="5" width="18.3984375" style="43" customWidth="1"/>
    <col min="6" max="16384" width="9" style="43"/>
  </cols>
  <sheetData>
    <row r="1" spans="1:10" ht="21">
      <c r="A1" s="71" t="s">
        <v>13</v>
      </c>
      <c r="B1" s="88"/>
      <c r="C1" s="88"/>
      <c r="D1" s="88"/>
      <c r="E1" s="10"/>
      <c r="F1" s="10"/>
      <c r="G1" s="7"/>
      <c r="H1" s="7"/>
      <c r="I1" s="1"/>
      <c r="J1" s="1"/>
    </row>
    <row r="2" spans="1:10" ht="21">
      <c r="A2" s="5"/>
      <c r="B2" s="5"/>
      <c r="C2" s="5"/>
      <c r="D2" s="5"/>
      <c r="E2" s="5"/>
      <c r="F2" s="5"/>
      <c r="G2" s="7"/>
      <c r="H2" s="7"/>
      <c r="I2" s="1"/>
      <c r="J2" s="1"/>
    </row>
    <row r="3" spans="1:10" ht="21.6" thickBot="1">
      <c r="A3" s="1"/>
      <c r="B3" s="1"/>
      <c r="C3" s="55">
        <v>8</v>
      </c>
      <c r="D3" s="1"/>
      <c r="E3" s="1"/>
      <c r="F3" s="1"/>
      <c r="G3" s="1"/>
      <c r="H3" s="1"/>
      <c r="I3" s="1"/>
      <c r="J3" s="1"/>
    </row>
    <row r="4" spans="1:10" ht="24.9" customHeight="1">
      <c r="A4" s="2" t="s">
        <v>15</v>
      </c>
      <c r="B4" s="9"/>
      <c r="C4" s="33"/>
      <c r="D4" s="50" t="s">
        <v>0</v>
      </c>
      <c r="E4" s="1"/>
      <c r="F4" s="1"/>
      <c r="G4" s="1"/>
      <c r="H4" s="1"/>
      <c r="I4" s="1"/>
      <c r="J4" s="1"/>
    </row>
    <row r="5" spans="1:10" ht="24.9" customHeight="1">
      <c r="A5" s="2"/>
      <c r="B5" s="9"/>
      <c r="C5" s="70" t="str">
        <f>IF(C4="19才以上","8,000円",IF(C4="19才未満","3,000円",IF(C4="学連","別途請求",IF(C4="高体連","別途請求",IF(C4="中学生以下","2,000円",IF(C4="指導者","5,000円","プルダウン選択"))))))</f>
        <v>プルダウン選択</v>
      </c>
      <c r="D5" s="50" t="s">
        <v>48</v>
      </c>
      <c r="E5" s="1"/>
      <c r="F5" s="1"/>
      <c r="G5" s="1"/>
      <c r="H5" s="1"/>
      <c r="I5" s="1"/>
      <c r="J5" s="1"/>
    </row>
    <row r="6" spans="1:10" ht="24.9" customHeight="1" thickBot="1">
      <c r="A6" s="2"/>
      <c r="B6" s="9"/>
      <c r="C6" s="69"/>
      <c r="D6" s="50" t="s">
        <v>79</v>
      </c>
      <c r="E6" s="1"/>
      <c r="F6" s="1"/>
      <c r="G6" s="1"/>
      <c r="H6" s="1"/>
      <c r="I6" s="1"/>
      <c r="J6" s="1"/>
    </row>
    <row r="7" spans="1:10" ht="15" customHeight="1" thickBot="1">
      <c r="A7" s="1"/>
      <c r="B7" s="1"/>
      <c r="C7" s="23"/>
      <c r="D7" s="1"/>
      <c r="E7" s="1"/>
      <c r="F7" s="1"/>
      <c r="G7" s="1"/>
      <c r="H7" s="1"/>
      <c r="I7" s="1"/>
      <c r="J7" s="1"/>
    </row>
    <row r="8" spans="1:10" ht="21">
      <c r="A8" s="76" t="s">
        <v>14</v>
      </c>
      <c r="B8" s="14" t="s">
        <v>1</v>
      </c>
      <c r="C8" s="33"/>
      <c r="D8" s="51" t="s">
        <v>23</v>
      </c>
      <c r="E8" s="6"/>
      <c r="F8" s="1"/>
      <c r="G8" s="1"/>
      <c r="H8" s="1"/>
      <c r="I8" s="1"/>
      <c r="J8" s="1"/>
    </row>
    <row r="9" spans="1:10" ht="24.9" customHeight="1" thickBot="1">
      <c r="A9" s="76"/>
      <c r="B9" s="4" t="s">
        <v>2</v>
      </c>
      <c r="C9" s="32"/>
      <c r="D9" s="50" t="s">
        <v>24</v>
      </c>
      <c r="E9" s="1"/>
      <c r="F9" s="1"/>
      <c r="G9" s="1"/>
      <c r="H9" s="1"/>
      <c r="I9" s="1"/>
      <c r="J9" s="1"/>
    </row>
    <row r="10" spans="1:10" ht="15" customHeight="1" thickBot="1">
      <c r="A10" s="1"/>
      <c r="B10" s="1"/>
      <c r="C10" s="23"/>
      <c r="D10" s="1"/>
      <c r="E10" s="1"/>
      <c r="F10" s="1"/>
      <c r="G10" s="1"/>
      <c r="H10" s="1"/>
      <c r="I10" s="1"/>
      <c r="J10" s="1"/>
    </row>
    <row r="11" spans="1:10" ht="24.9" customHeight="1" thickBot="1">
      <c r="A11" s="2" t="s">
        <v>16</v>
      </c>
      <c r="B11" s="1"/>
      <c r="C11" s="19"/>
      <c r="D11" s="50" t="s">
        <v>0</v>
      </c>
      <c r="E11" s="1"/>
      <c r="F11" s="1"/>
      <c r="G11" s="1"/>
      <c r="H11" s="1"/>
      <c r="I11" s="1"/>
      <c r="J11" s="1"/>
    </row>
    <row r="12" spans="1:10" ht="15" customHeight="1" thickBot="1">
      <c r="A12" s="1"/>
      <c r="B12" s="1"/>
      <c r="C12" s="23"/>
      <c r="D12" s="1"/>
      <c r="E12" s="1"/>
      <c r="F12" s="1"/>
      <c r="G12" s="1"/>
      <c r="H12" s="1"/>
      <c r="I12" s="1"/>
      <c r="J12" s="1"/>
    </row>
    <row r="13" spans="1:10" ht="24.9" customHeight="1" thickBot="1">
      <c r="A13" s="2" t="s">
        <v>17</v>
      </c>
      <c r="B13" s="9"/>
      <c r="C13" s="25"/>
      <c r="D13" s="12"/>
      <c r="E13" s="44"/>
      <c r="F13" s="1"/>
      <c r="G13" s="1"/>
      <c r="H13" s="1"/>
      <c r="I13" s="1"/>
      <c r="J13" s="1"/>
    </row>
    <row r="14" spans="1:10" ht="18">
      <c r="A14" s="1"/>
      <c r="B14" s="1"/>
      <c r="C14" s="30" t="s">
        <v>3</v>
      </c>
      <c r="D14" s="11"/>
      <c r="E14" s="8"/>
      <c r="F14" s="1"/>
      <c r="G14" s="1"/>
      <c r="H14" s="1"/>
      <c r="I14" s="1"/>
      <c r="J14" s="1"/>
    </row>
    <row r="15" spans="1:10" ht="15" customHeight="1" thickBot="1">
      <c r="A15" s="1"/>
      <c r="B15" s="10"/>
      <c r="C15" s="23"/>
      <c r="D15" s="1"/>
      <c r="E15" s="1"/>
      <c r="F15" s="1"/>
      <c r="G15" s="1"/>
      <c r="H15" s="1"/>
      <c r="I15" s="1"/>
      <c r="J15" s="1"/>
    </row>
    <row r="16" spans="1:10" ht="21.6" thickBot="1">
      <c r="A16" s="76" t="s">
        <v>4</v>
      </c>
      <c r="B16" s="14" t="s">
        <v>5</v>
      </c>
      <c r="C16" s="26"/>
      <c r="D16" s="3"/>
      <c r="E16" s="1"/>
      <c r="F16" s="1"/>
      <c r="G16" s="1"/>
      <c r="H16" s="1"/>
      <c r="I16" s="1"/>
      <c r="J16" s="1"/>
    </row>
    <row r="17" spans="1:10" ht="24.9" customHeight="1">
      <c r="A17" s="76"/>
      <c r="B17" s="14" t="s">
        <v>6</v>
      </c>
      <c r="C17" s="77"/>
      <c r="D17" s="78"/>
      <c r="E17" s="9"/>
      <c r="F17" s="1"/>
      <c r="G17" s="1"/>
      <c r="H17" s="1"/>
      <c r="I17" s="1"/>
      <c r="J17" s="1"/>
    </row>
    <row r="18" spans="1:10" ht="24.9" customHeight="1" thickBot="1">
      <c r="A18" s="76"/>
      <c r="B18" s="15" t="s">
        <v>7</v>
      </c>
      <c r="C18" s="79"/>
      <c r="D18" s="80"/>
      <c r="E18" s="1"/>
      <c r="F18" s="1"/>
      <c r="G18" s="1"/>
      <c r="H18" s="1"/>
      <c r="I18" s="1"/>
      <c r="J18" s="1"/>
    </row>
    <row r="19" spans="1:10" ht="15" customHeight="1" thickBot="1">
      <c r="A19" s="1"/>
      <c r="B19" s="10"/>
      <c r="C19" s="23"/>
      <c r="D19" s="1"/>
      <c r="E19" s="1"/>
      <c r="F19" s="3"/>
    </row>
    <row r="20" spans="1:10" ht="24.9" customHeight="1" thickBot="1">
      <c r="A20" s="2" t="s">
        <v>8</v>
      </c>
      <c r="B20" s="13"/>
      <c r="C20" s="24"/>
      <c r="D20" s="21"/>
      <c r="E20" s="22"/>
      <c r="F20" s="1"/>
    </row>
    <row r="21" spans="1:10" ht="15" customHeight="1" thickBot="1">
      <c r="A21" s="1"/>
      <c r="B21" s="10"/>
      <c r="C21" s="23"/>
      <c r="D21" s="1"/>
      <c r="E21" s="1"/>
      <c r="F21" s="1"/>
    </row>
    <row r="22" spans="1:10" ht="24.9" customHeight="1" thickBot="1">
      <c r="A22" s="2" t="s">
        <v>38</v>
      </c>
      <c r="B22" s="14"/>
      <c r="C22" s="81"/>
      <c r="D22" s="82"/>
      <c r="E22" s="1"/>
      <c r="F22" s="1"/>
    </row>
    <row r="23" spans="1:10" ht="18.600000000000001" thickBot="1">
      <c r="A23" s="2"/>
      <c r="B23" s="14"/>
      <c r="C23" s="30"/>
      <c r="D23" s="18"/>
      <c r="E23" s="18"/>
      <c r="F23" s="1"/>
    </row>
    <row r="24" spans="1:10" ht="24.9" customHeight="1">
      <c r="A24" s="75" t="s">
        <v>40</v>
      </c>
      <c r="B24" s="14" t="s">
        <v>9</v>
      </c>
      <c r="C24" s="77"/>
      <c r="D24" s="78"/>
      <c r="E24" s="1"/>
      <c r="F24" s="1"/>
    </row>
    <row r="25" spans="1:10" ht="24.9" customHeight="1" thickBot="1">
      <c r="A25" s="89"/>
      <c r="B25" s="14" t="s">
        <v>6</v>
      </c>
      <c r="C25" s="79"/>
      <c r="D25" s="80"/>
      <c r="E25" s="1"/>
      <c r="F25" s="1"/>
    </row>
    <row r="26" spans="1:10" ht="24.9" customHeight="1" thickBot="1">
      <c r="A26" s="1"/>
      <c r="B26" s="10"/>
      <c r="C26" s="30" t="s">
        <v>10</v>
      </c>
      <c r="D26" s="1"/>
      <c r="E26" s="1"/>
      <c r="F26" s="1"/>
    </row>
    <row r="27" spans="1:10" ht="24.9" hidden="1" customHeight="1">
      <c r="A27" s="75" t="s">
        <v>39</v>
      </c>
      <c r="B27" s="14" t="s">
        <v>52</v>
      </c>
      <c r="C27" s="33"/>
      <c r="D27" s="50" t="s">
        <v>0</v>
      </c>
      <c r="E27" s="1"/>
      <c r="F27" s="1"/>
    </row>
    <row r="28" spans="1:10" ht="24.9" hidden="1" customHeight="1">
      <c r="A28" s="75"/>
      <c r="B28" s="16" t="s">
        <v>19</v>
      </c>
      <c r="C28" s="46"/>
      <c r="D28" s="50" t="s">
        <v>0</v>
      </c>
      <c r="E28" s="1"/>
      <c r="F28" s="1"/>
    </row>
    <row r="29" spans="1:10" ht="24.9" hidden="1" customHeight="1">
      <c r="A29" s="75"/>
      <c r="B29" s="14" t="s">
        <v>20</v>
      </c>
      <c r="C29" s="48"/>
      <c r="D29" s="1"/>
      <c r="E29" s="1"/>
      <c r="F29" s="1"/>
    </row>
    <row r="30" spans="1:10" ht="24.75" hidden="1" customHeight="1" thickBot="1">
      <c r="A30" s="75"/>
      <c r="B30" s="14" t="s">
        <v>53</v>
      </c>
      <c r="C30" s="47" t="str">
        <f>IF(VLOOKUP(C3,事務局整理用!A:AC,23,FALSE)="新規３級公認","不要","")</f>
        <v/>
      </c>
      <c r="D30" s="50" t="s">
        <v>0</v>
      </c>
      <c r="E30" s="52" t="s">
        <v>58</v>
      </c>
      <c r="F30" s="1"/>
    </row>
    <row r="31" spans="1:10" ht="15" hidden="1" customHeight="1" thickBot="1">
      <c r="A31" s="1"/>
      <c r="B31" s="10"/>
      <c r="C31" s="23"/>
      <c r="D31" s="1"/>
      <c r="E31" s="1"/>
      <c r="F31" s="1"/>
    </row>
    <row r="32" spans="1:10" ht="24.9" customHeight="1">
      <c r="A32" s="75" t="s">
        <v>77</v>
      </c>
      <c r="B32" s="14" t="s">
        <v>21</v>
      </c>
      <c r="C32" s="27"/>
      <c r="D32" s="9"/>
      <c r="E32" s="1"/>
      <c r="F32" s="1"/>
    </row>
    <row r="33" spans="1:6" ht="24.9" customHeight="1" thickBot="1">
      <c r="A33" s="75"/>
      <c r="B33" s="14" t="s">
        <v>22</v>
      </c>
      <c r="C33" s="28"/>
      <c r="D33" s="9"/>
      <c r="E33" s="1"/>
      <c r="F33" s="1"/>
    </row>
    <row r="34" spans="1:6" ht="15" customHeight="1" thickBot="1">
      <c r="A34" s="1"/>
      <c r="B34" s="10"/>
      <c r="C34" s="23"/>
      <c r="D34" s="1"/>
      <c r="E34" s="1"/>
      <c r="F34" s="1"/>
    </row>
    <row r="35" spans="1:6" ht="24.9" customHeight="1" thickBot="1">
      <c r="A35" s="2" t="s">
        <v>78</v>
      </c>
      <c r="B35" s="14" t="s">
        <v>11</v>
      </c>
      <c r="C35" s="35"/>
      <c r="D35" s="50" t="s">
        <v>12</v>
      </c>
    </row>
    <row r="36" spans="1:6" ht="18">
      <c r="A36" s="1"/>
      <c r="B36" s="10"/>
      <c r="C36" s="22" t="s">
        <v>18</v>
      </c>
      <c r="D36" s="1"/>
    </row>
    <row r="37" spans="1:6" ht="21">
      <c r="A37" s="1"/>
      <c r="B37" s="10"/>
      <c r="C37" s="23"/>
      <c r="D37" s="1"/>
    </row>
    <row r="38" spans="1:6" ht="21">
      <c r="A38" s="1"/>
      <c r="B38" s="10"/>
      <c r="C38" s="23"/>
      <c r="D38" s="1"/>
    </row>
    <row r="39" spans="1:6" ht="21">
      <c r="A39" s="1"/>
      <c r="B39" s="10"/>
      <c r="C39" s="23"/>
      <c r="D39" s="1"/>
    </row>
    <row r="40" spans="1:6" ht="21">
      <c r="A40" s="1"/>
      <c r="B40" s="10"/>
      <c r="C40" s="23"/>
      <c r="D40" s="1"/>
    </row>
    <row r="41" spans="1:6" ht="21">
      <c r="A41" s="1"/>
      <c r="B41" s="10"/>
      <c r="C41" s="23"/>
      <c r="D41" s="1"/>
    </row>
    <row r="42" spans="1:6" ht="21">
      <c r="A42" s="1"/>
      <c r="B42" s="10"/>
      <c r="C42" s="23"/>
      <c r="D42" s="1"/>
    </row>
    <row r="43" spans="1:6" ht="21">
      <c r="A43" s="1"/>
      <c r="B43" s="10"/>
      <c r="C43" s="23"/>
      <c r="D43" s="1"/>
    </row>
    <row r="44" spans="1:6" ht="21">
      <c r="A44" s="1"/>
      <c r="B44" s="10"/>
      <c r="C44" s="23"/>
      <c r="D44" s="1"/>
    </row>
    <row r="45" spans="1:6" ht="21">
      <c r="A45" s="1"/>
      <c r="B45" s="10"/>
      <c r="C45" s="23"/>
      <c r="D45" s="1"/>
    </row>
    <row r="46" spans="1:6" ht="21">
      <c r="A46" s="1"/>
      <c r="B46" s="10"/>
      <c r="C46" s="23"/>
      <c r="D46" s="1"/>
    </row>
    <row r="47" spans="1:6" ht="21">
      <c r="A47" s="1"/>
      <c r="B47" s="10"/>
      <c r="C47" s="23"/>
      <c r="D47" s="1"/>
    </row>
    <row r="48" spans="1:6" ht="21">
      <c r="A48" s="1"/>
      <c r="B48" s="10"/>
      <c r="C48" s="23"/>
      <c r="D48" s="1"/>
    </row>
    <row r="49" spans="1:4" ht="21">
      <c r="A49" s="1"/>
      <c r="B49" s="10"/>
      <c r="C49" s="23"/>
      <c r="D49" s="1"/>
    </row>
    <row r="50" spans="1:4" ht="21">
      <c r="A50" s="1"/>
      <c r="B50" s="10"/>
      <c r="C50" s="23"/>
      <c r="D50" s="1"/>
    </row>
    <row r="51" spans="1:4">
      <c r="B51" s="10"/>
    </row>
    <row r="52" spans="1:4">
      <c r="B52" s="10"/>
    </row>
    <row r="53" spans="1:4">
      <c r="B53" s="10"/>
    </row>
    <row r="54" spans="1:4">
      <c r="B54" s="10"/>
    </row>
    <row r="55" spans="1:4">
      <c r="B55" s="10"/>
    </row>
    <row r="56" spans="1:4">
      <c r="B56" s="10"/>
    </row>
    <row r="57" spans="1:4">
      <c r="B57" s="10"/>
    </row>
    <row r="58" spans="1:4">
      <c r="B58" s="10"/>
    </row>
    <row r="59" spans="1:4">
      <c r="B59" s="10"/>
    </row>
    <row r="60" spans="1:4">
      <c r="B60" s="10"/>
    </row>
    <row r="61" spans="1:4">
      <c r="B61" s="10"/>
    </row>
    <row r="62" spans="1:4">
      <c r="B62" s="10"/>
    </row>
    <row r="63" spans="1:4">
      <c r="B63" s="10"/>
    </row>
    <row r="64" spans="1:4">
      <c r="B64" s="10"/>
    </row>
    <row r="65" spans="2:2">
      <c r="B65" s="1"/>
    </row>
    <row r="66" spans="2:2">
      <c r="B66" s="1"/>
    </row>
  </sheetData>
  <mergeCells count="11">
    <mergeCell ref="A32:A33"/>
    <mergeCell ref="A1:D1"/>
    <mergeCell ref="A8:A9"/>
    <mergeCell ref="A16:A18"/>
    <mergeCell ref="C17:D17"/>
    <mergeCell ref="C18:D18"/>
    <mergeCell ref="C22:D22"/>
    <mergeCell ref="C24:D24"/>
    <mergeCell ref="C25:D25"/>
    <mergeCell ref="A24:A25"/>
    <mergeCell ref="A27:A30"/>
  </mergeCells>
  <phoneticPr fontId="14"/>
  <dataValidations count="6">
    <dataValidation type="list" allowBlank="1" showInputMessage="1" showErrorMessage="1" sqref="C4" xr:uid="{00000000-0002-0000-0800-000000000000}">
      <formula1>"19才以上,19才未満,学連,高体連,中学生以下,指導者"</formula1>
    </dataValidation>
    <dataValidation type="list" allowBlank="1" showInputMessage="1" showErrorMessage="1" sqref="C11" xr:uid="{00000000-0002-0000-0800-000001000000}">
      <formula1>"男性,女性"</formula1>
    </dataValidation>
    <dataValidation type="list" allowBlank="1" showInputMessage="1" showErrorMessage="1" sqref="C28" xr:uid="{00000000-0002-0000-0800-000002000000}">
      <formula1>"１級公認,２級公認,３級公認"</formula1>
    </dataValidation>
    <dataValidation type="list" allowBlank="1" showInputMessage="1" showErrorMessage="1" sqref="C30" xr:uid="{00000000-0002-0000-0800-000003000000}">
      <formula1>"不要,通常版,大型版"</formula1>
    </dataValidation>
    <dataValidation type="list" allowBlank="1" showInputMessage="1" showErrorMessage="1" sqref="C27" xr:uid="{00000000-0002-0000-0800-000004000000}">
      <formula1>"更新,新規"</formula1>
    </dataValidation>
    <dataValidation type="list" allowBlank="1" showInputMessage="1" showErrorMessage="1" sqref="C6" xr:uid="{00000000-0002-0000-0800-000005000000}">
      <formula1>"RC（リカーブ）,CP（コンパウンド）,BB（ベアボウ）"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</vt:i4>
      </vt:variant>
    </vt:vector>
  </HeadingPairs>
  <TitlesOfParts>
    <vt:vector size="25" baseType="lpstr">
      <vt:lpstr>入力確認リスト</vt:lpstr>
      <vt:lpstr>会員1</vt:lpstr>
      <vt:lpstr>会員2</vt:lpstr>
      <vt:lpstr>会員3</vt:lpstr>
      <vt:lpstr>会員4</vt:lpstr>
      <vt:lpstr>会員5</vt:lpstr>
      <vt:lpstr>会員6</vt:lpstr>
      <vt:lpstr>会員7</vt:lpstr>
      <vt:lpstr>会員8</vt:lpstr>
      <vt:lpstr>会員9</vt:lpstr>
      <vt:lpstr>会員10</vt:lpstr>
      <vt:lpstr>会員11</vt:lpstr>
      <vt:lpstr>会員12</vt:lpstr>
      <vt:lpstr>会員13</vt:lpstr>
      <vt:lpstr>会員14</vt:lpstr>
      <vt:lpstr>会員15</vt:lpstr>
      <vt:lpstr>会員16</vt:lpstr>
      <vt:lpstr>会員17</vt:lpstr>
      <vt:lpstr>会員18</vt:lpstr>
      <vt:lpstr>会員19</vt:lpstr>
      <vt:lpstr>会員20</vt:lpstr>
      <vt:lpstr>印刷用登録用紙</vt:lpstr>
      <vt:lpstr>事務局整理用</vt:lpstr>
      <vt:lpstr>印刷用登録用紙!Print_Area</vt:lpstr>
      <vt:lpstr>入力確認リスト!Print_Area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michi@edu.kake.ac.jp</dc:creator>
  <cp:lastModifiedBy>2 1</cp:lastModifiedBy>
  <cp:lastPrinted>2024-03-07T04:44:18Z</cp:lastPrinted>
  <dcterms:created xsi:type="dcterms:W3CDTF">2023-03-26T19:37:37Z</dcterms:created>
  <dcterms:modified xsi:type="dcterms:W3CDTF">2026-04-04T09:04:43Z</dcterms:modified>
</cp:coreProperties>
</file>